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第26回静岡県ファミリーバドミントン交流大会\"/>
    </mc:Choice>
  </mc:AlternateContent>
  <xr:revisionPtr revIDLastSave="0" documentId="8_{6F266E8E-16DA-40F3-A12B-7653A95129D1}" xr6:coauthVersionLast="36" xr6:coauthVersionMax="36" xr10:uidLastSave="{00000000-0000-0000-0000-000000000000}"/>
  <bookViews>
    <workbookView xWindow="240" yWindow="15" windowWidth="11715" windowHeight="8895" xr2:uid="{00000000-000D-0000-FFFF-FFFF00000000}"/>
  </bookViews>
  <sheets>
    <sheet name="1" sheetId="30" r:id="rId1"/>
    <sheet name="2" sheetId="33" r:id="rId2"/>
    <sheet name="3" sheetId="34" r:id="rId3"/>
    <sheet name="4" sheetId="35" r:id="rId4"/>
    <sheet name="5" sheetId="36" r:id="rId5"/>
    <sheet name="6" sheetId="37" r:id="rId6"/>
    <sheet name="7" sheetId="32" r:id="rId7"/>
    <sheet name="8" sheetId="38" r:id="rId8"/>
    <sheet name="計算書" sheetId="16" r:id="rId9"/>
  </sheets>
  <definedNames>
    <definedName name="_xlnm._FilterDatabase" localSheetId="0" hidden="1">'1'!$A$1:$T$32</definedName>
    <definedName name="_xlnm._FilterDatabase" localSheetId="1" hidden="1">'2'!$A$1:$T$32</definedName>
    <definedName name="_xlnm._FilterDatabase" localSheetId="2" hidden="1">'3'!$A$1:$T$32</definedName>
    <definedName name="_xlnm._FilterDatabase" localSheetId="3" hidden="1">'4'!$A$1:$T$32</definedName>
    <definedName name="_xlnm._FilterDatabase" localSheetId="4" hidden="1">'5'!$A$1:$T$32</definedName>
    <definedName name="_xlnm._FilterDatabase" localSheetId="5" hidden="1">'6'!$A$1:$T$32</definedName>
    <definedName name="_xlnm._FilterDatabase" localSheetId="6" hidden="1">'7'!$A$1:$AB$39</definedName>
    <definedName name="_xlnm._FilterDatabase" localSheetId="7" hidden="1">'8'!$A$1:$AB$39</definedName>
    <definedName name="_xlnm.Print_Area" localSheetId="0">'1'!$A$1:$N$30</definedName>
    <definedName name="_xlnm.Print_Area" localSheetId="1">'2'!$A$1:$N$30</definedName>
    <definedName name="_xlnm.Print_Area" localSheetId="2">'3'!$A$1:$N$30</definedName>
    <definedName name="_xlnm.Print_Area" localSheetId="3">'4'!$A$1:$N$30</definedName>
    <definedName name="_xlnm.Print_Area" localSheetId="4">'5'!$A$1:$N$30</definedName>
    <definedName name="_xlnm.Print_Area" localSheetId="5">'6'!$A$1:$N$30</definedName>
    <definedName name="_xlnm.Print_Area" localSheetId="6">'7'!$A$1:$V$39</definedName>
    <definedName name="_xlnm.Print_Area" localSheetId="7">'8'!$A$1:$V$39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6" l="1"/>
  <c r="B20" i="16"/>
  <c r="B19" i="16"/>
  <c r="B17" i="16"/>
  <c r="B16" i="16"/>
  <c r="B15" i="16"/>
  <c r="E39" i="16" l="1"/>
  <c r="E38" i="16"/>
  <c r="E37" i="16"/>
  <c r="E36" i="16"/>
  <c r="C39" i="16"/>
  <c r="B28" i="16"/>
  <c r="B27" i="16"/>
  <c r="B29" i="16"/>
  <c r="B26" i="16"/>
  <c r="B25" i="16"/>
  <c r="B24" i="16"/>
  <c r="B23" i="16"/>
  <c r="B22" i="16"/>
  <c r="B18" i="16"/>
  <c r="B14" i="16"/>
  <c r="B13" i="16"/>
  <c r="B12" i="16"/>
  <c r="B11" i="16"/>
  <c r="B10" i="16"/>
  <c r="B39" i="16"/>
  <c r="H39" i="16" s="1"/>
  <c r="B38" i="16"/>
  <c r="H38" i="16" s="1"/>
  <c r="B37" i="16"/>
  <c r="H37" i="16" s="1"/>
  <c r="B36" i="16"/>
  <c r="H36" i="16" s="1"/>
  <c r="B35" i="16"/>
  <c r="B34" i="16"/>
  <c r="H34" i="16" s="1"/>
  <c r="B33" i="16"/>
  <c r="H33" i="16" s="1"/>
  <c r="B32" i="16"/>
  <c r="H32" i="16" s="1"/>
  <c r="B31" i="16"/>
  <c r="B30" i="16"/>
  <c r="H30" i="16" s="1"/>
  <c r="B8" i="16"/>
  <c r="B6" i="16"/>
  <c r="B7" i="16"/>
  <c r="H17" i="16"/>
  <c r="U35" i="38"/>
  <c r="Q35" i="38"/>
  <c r="K35" i="38"/>
  <c r="G35" i="38"/>
  <c r="AE34" i="38"/>
  <c r="AF34" i="38" s="1"/>
  <c r="AE33" i="38"/>
  <c r="AF33" i="38" s="1"/>
  <c r="X33" i="38"/>
  <c r="AE32" i="38"/>
  <c r="AF32" i="38" s="1"/>
  <c r="X32" i="38"/>
  <c r="X31" i="38"/>
  <c r="K29" i="38"/>
  <c r="S28" i="38"/>
  <c r="O28" i="38"/>
  <c r="O15" i="38" s="1"/>
  <c r="K28" i="38"/>
  <c r="E28" i="38"/>
  <c r="AE27" i="38"/>
  <c r="AF27" i="38" s="1"/>
  <c r="AE26" i="38"/>
  <c r="AF26" i="38" s="1"/>
  <c r="X26" i="38"/>
  <c r="AE25" i="38"/>
  <c r="AF25" i="38" s="1"/>
  <c r="X25" i="38"/>
  <c r="X24" i="38"/>
  <c r="Q22" i="38"/>
  <c r="E22" i="38"/>
  <c r="Q21" i="38"/>
  <c r="M21" i="38"/>
  <c r="I21" i="38"/>
  <c r="I15" i="38" s="1"/>
  <c r="E21" i="38"/>
  <c r="AE20" i="38"/>
  <c r="AF20" i="38" s="1"/>
  <c r="AE19" i="38"/>
  <c r="AF19" i="38" s="1"/>
  <c r="X19" i="38"/>
  <c r="AE18" i="38"/>
  <c r="AF18" i="38" s="1"/>
  <c r="X18" i="38"/>
  <c r="X17" i="38"/>
  <c r="U15" i="38"/>
  <c r="U14" i="38"/>
  <c r="O14" i="38"/>
  <c r="I14" i="38"/>
  <c r="C14" i="38"/>
  <c r="C8" i="38" s="1"/>
  <c r="AE13" i="38"/>
  <c r="AF13" i="38" s="1"/>
  <c r="AE12" i="38"/>
  <c r="AF12" i="38" s="1"/>
  <c r="X12" i="38"/>
  <c r="AE11" i="38"/>
  <c r="AF11" i="38" s="1"/>
  <c r="X11" i="38"/>
  <c r="X10" i="38"/>
  <c r="S7" i="38"/>
  <c r="S29" i="38" s="1"/>
  <c r="M7" i="38"/>
  <c r="G7" i="38"/>
  <c r="G36" i="38" s="1"/>
  <c r="C7" i="38"/>
  <c r="C15" i="38" s="1"/>
  <c r="AE6" i="38"/>
  <c r="AF6" i="38" s="1"/>
  <c r="AE5" i="38"/>
  <c r="AF5" i="38" s="1"/>
  <c r="X5" i="38"/>
  <c r="AE4" i="38"/>
  <c r="AF4" i="38" s="1"/>
  <c r="X4" i="38"/>
  <c r="X3" i="38"/>
  <c r="K28" i="37"/>
  <c r="G28" i="37"/>
  <c r="G8" i="37" s="1"/>
  <c r="E28" i="37"/>
  <c r="E22" i="37" s="1"/>
  <c r="W27" i="37"/>
  <c r="X27" i="37" s="1"/>
  <c r="W26" i="37"/>
  <c r="X26" i="37" s="1"/>
  <c r="P26" i="37"/>
  <c r="W25" i="37"/>
  <c r="X25" i="37" s="1"/>
  <c r="P25" i="37"/>
  <c r="P24" i="37"/>
  <c r="M21" i="37"/>
  <c r="M8" i="37" s="1"/>
  <c r="I21" i="37"/>
  <c r="I15" i="37" s="1"/>
  <c r="E21" i="37"/>
  <c r="E29" i="37" s="1"/>
  <c r="W20" i="37"/>
  <c r="X20" i="37" s="1"/>
  <c r="W19" i="37"/>
  <c r="X19" i="37" s="1"/>
  <c r="P19" i="37"/>
  <c r="W18" i="37"/>
  <c r="X18" i="37" s="1"/>
  <c r="P18" i="37"/>
  <c r="P17" i="37"/>
  <c r="K14" i="37"/>
  <c r="K29" i="37" s="1"/>
  <c r="I14" i="37"/>
  <c r="I22" i="37" s="1"/>
  <c r="C14" i="37"/>
  <c r="W13" i="37"/>
  <c r="X13" i="37" s="1"/>
  <c r="W12" i="37"/>
  <c r="X12" i="37" s="1"/>
  <c r="P12" i="37"/>
  <c r="W11" i="37"/>
  <c r="X11" i="37" s="1"/>
  <c r="P11" i="37"/>
  <c r="P10" i="37"/>
  <c r="M7" i="37"/>
  <c r="M22" i="37" s="1"/>
  <c r="G7" i="37"/>
  <c r="C7" i="37"/>
  <c r="C15" i="37" s="1"/>
  <c r="W6" i="37"/>
  <c r="X6" i="37" s="1"/>
  <c r="W5" i="37"/>
  <c r="X5" i="37" s="1"/>
  <c r="P5" i="37"/>
  <c r="W4" i="37"/>
  <c r="X4" i="37" s="1"/>
  <c r="P4" i="37"/>
  <c r="P3" i="37"/>
  <c r="K28" i="36"/>
  <c r="G28" i="36"/>
  <c r="E28" i="36"/>
  <c r="E22" i="36" s="1"/>
  <c r="W27" i="36"/>
  <c r="X27" i="36" s="1"/>
  <c r="W26" i="36"/>
  <c r="X26" i="36" s="1"/>
  <c r="P26" i="36"/>
  <c r="W25" i="36"/>
  <c r="X25" i="36" s="1"/>
  <c r="P25" i="36"/>
  <c r="P24" i="36"/>
  <c r="M21" i="36"/>
  <c r="I21" i="36"/>
  <c r="I15" i="36" s="1"/>
  <c r="E21" i="36"/>
  <c r="E29" i="36" s="1"/>
  <c r="W20" i="36"/>
  <c r="X20" i="36" s="1"/>
  <c r="W19" i="36"/>
  <c r="X19" i="36" s="1"/>
  <c r="P19" i="36"/>
  <c r="W18" i="36"/>
  <c r="X18" i="36" s="1"/>
  <c r="P18" i="36"/>
  <c r="P17" i="36"/>
  <c r="K14" i="36"/>
  <c r="K29" i="36" s="1"/>
  <c r="I14" i="36"/>
  <c r="I22" i="36" s="1"/>
  <c r="C14" i="36"/>
  <c r="W13" i="36"/>
  <c r="X13" i="36" s="1"/>
  <c r="W12" i="36"/>
  <c r="X12" i="36" s="1"/>
  <c r="P12" i="36"/>
  <c r="W11" i="36"/>
  <c r="X11" i="36" s="1"/>
  <c r="P11" i="36"/>
  <c r="P10" i="36"/>
  <c r="M8" i="36"/>
  <c r="G8" i="36"/>
  <c r="M7" i="36"/>
  <c r="M22" i="36" s="1"/>
  <c r="G7" i="36"/>
  <c r="C7" i="36"/>
  <c r="C15" i="36" s="1"/>
  <c r="W6" i="36"/>
  <c r="X6" i="36" s="1"/>
  <c r="W5" i="36"/>
  <c r="X5" i="36" s="1"/>
  <c r="P5" i="36"/>
  <c r="W4" i="36"/>
  <c r="X4" i="36" s="1"/>
  <c r="P4" i="36"/>
  <c r="P3" i="36"/>
  <c r="K28" i="35"/>
  <c r="G28" i="35"/>
  <c r="E28" i="35"/>
  <c r="E22" i="35" s="1"/>
  <c r="W27" i="35"/>
  <c r="X27" i="35" s="1"/>
  <c r="W26" i="35"/>
  <c r="X26" i="35" s="1"/>
  <c r="P26" i="35"/>
  <c r="W25" i="35"/>
  <c r="X25" i="35" s="1"/>
  <c r="P25" i="35"/>
  <c r="P24" i="35"/>
  <c r="M21" i="35"/>
  <c r="I21" i="35"/>
  <c r="I15" i="35" s="1"/>
  <c r="E21" i="35"/>
  <c r="E29" i="35" s="1"/>
  <c r="W20" i="35"/>
  <c r="X20" i="35" s="1"/>
  <c r="W19" i="35"/>
  <c r="X19" i="35" s="1"/>
  <c r="P19" i="35"/>
  <c r="W18" i="35"/>
  <c r="X18" i="35" s="1"/>
  <c r="P18" i="35"/>
  <c r="P17" i="35"/>
  <c r="K14" i="35"/>
  <c r="K29" i="35" s="1"/>
  <c r="I14" i="35"/>
  <c r="I22" i="35" s="1"/>
  <c r="C14" i="35"/>
  <c r="W13" i="35"/>
  <c r="X13" i="35" s="1"/>
  <c r="W12" i="35"/>
  <c r="X12" i="35" s="1"/>
  <c r="P12" i="35"/>
  <c r="W11" i="35"/>
  <c r="X11" i="35" s="1"/>
  <c r="P11" i="35"/>
  <c r="P10" i="35"/>
  <c r="M8" i="35"/>
  <c r="G8" i="35"/>
  <c r="M7" i="35"/>
  <c r="M22" i="35" s="1"/>
  <c r="G7" i="35"/>
  <c r="G9" i="35" s="1"/>
  <c r="C7" i="35"/>
  <c r="C15" i="35" s="1"/>
  <c r="W6" i="35"/>
  <c r="X6" i="35" s="1"/>
  <c r="W5" i="35"/>
  <c r="X5" i="35" s="1"/>
  <c r="P5" i="35"/>
  <c r="W4" i="35"/>
  <c r="X4" i="35" s="1"/>
  <c r="P4" i="35"/>
  <c r="P3" i="35"/>
  <c r="K28" i="34"/>
  <c r="G28" i="34"/>
  <c r="E28" i="34"/>
  <c r="E22" i="34" s="1"/>
  <c r="W27" i="34"/>
  <c r="X27" i="34" s="1"/>
  <c r="W26" i="34"/>
  <c r="X26" i="34" s="1"/>
  <c r="P26" i="34"/>
  <c r="W25" i="34"/>
  <c r="X25" i="34" s="1"/>
  <c r="P25" i="34"/>
  <c r="P24" i="34"/>
  <c r="M21" i="34"/>
  <c r="I21" i="34"/>
  <c r="I15" i="34" s="1"/>
  <c r="E21" i="34"/>
  <c r="E29" i="34" s="1"/>
  <c r="W20" i="34"/>
  <c r="X20" i="34" s="1"/>
  <c r="W19" i="34"/>
  <c r="X19" i="34" s="1"/>
  <c r="P19" i="34"/>
  <c r="W18" i="34"/>
  <c r="X18" i="34" s="1"/>
  <c r="P18" i="34"/>
  <c r="P17" i="34"/>
  <c r="K14" i="34"/>
  <c r="K29" i="34" s="1"/>
  <c r="I14" i="34"/>
  <c r="I22" i="34" s="1"/>
  <c r="C14" i="34"/>
  <c r="W13" i="34"/>
  <c r="X13" i="34" s="1"/>
  <c r="W12" i="34"/>
  <c r="X12" i="34" s="1"/>
  <c r="P12" i="34"/>
  <c r="W11" i="34"/>
  <c r="X11" i="34" s="1"/>
  <c r="P11" i="34"/>
  <c r="P10" i="34"/>
  <c r="M8" i="34"/>
  <c r="G8" i="34"/>
  <c r="M7" i="34"/>
  <c r="M22" i="34" s="1"/>
  <c r="G7" i="34"/>
  <c r="C7" i="34"/>
  <c r="C15" i="34" s="1"/>
  <c r="W6" i="34"/>
  <c r="X6" i="34" s="1"/>
  <c r="W5" i="34"/>
  <c r="X5" i="34" s="1"/>
  <c r="P5" i="34"/>
  <c r="W4" i="34"/>
  <c r="X4" i="34" s="1"/>
  <c r="P4" i="34"/>
  <c r="P3" i="34"/>
  <c r="K28" i="33"/>
  <c r="G28" i="33"/>
  <c r="E28" i="33"/>
  <c r="W27" i="33"/>
  <c r="X27" i="33" s="1"/>
  <c r="W26" i="33"/>
  <c r="X26" i="33" s="1"/>
  <c r="P26" i="33"/>
  <c r="W25" i="33"/>
  <c r="X25" i="33" s="1"/>
  <c r="P25" i="33"/>
  <c r="P24" i="33"/>
  <c r="E22" i="33"/>
  <c r="M21" i="33"/>
  <c r="M8" i="33" s="1"/>
  <c r="I21" i="33"/>
  <c r="E21" i="33"/>
  <c r="E29" i="33" s="1"/>
  <c r="W20" i="33"/>
  <c r="X20" i="33" s="1"/>
  <c r="W19" i="33"/>
  <c r="X19" i="33" s="1"/>
  <c r="P19" i="33"/>
  <c r="W18" i="33"/>
  <c r="X18" i="33" s="1"/>
  <c r="P18" i="33"/>
  <c r="P17" i="33"/>
  <c r="I15" i="33"/>
  <c r="K14" i="33"/>
  <c r="K29" i="33" s="1"/>
  <c r="I14" i="33"/>
  <c r="I22" i="33" s="1"/>
  <c r="I23" i="33" s="1"/>
  <c r="C14" i="33"/>
  <c r="W13" i="33"/>
  <c r="X13" i="33" s="1"/>
  <c r="W12" i="33"/>
  <c r="X12" i="33" s="1"/>
  <c r="P12" i="33"/>
  <c r="W11" i="33"/>
  <c r="X11" i="33" s="1"/>
  <c r="P11" i="33"/>
  <c r="P10" i="33"/>
  <c r="G8" i="33"/>
  <c r="M7" i="33"/>
  <c r="M22" i="33" s="1"/>
  <c r="G7" i="33"/>
  <c r="G9" i="33" s="1"/>
  <c r="C7" i="33"/>
  <c r="C15" i="33" s="1"/>
  <c r="W6" i="33"/>
  <c r="X6" i="33" s="1"/>
  <c r="W5" i="33"/>
  <c r="X5" i="33" s="1"/>
  <c r="P5" i="33"/>
  <c r="W4" i="33"/>
  <c r="X4" i="33" s="1"/>
  <c r="P4" i="33"/>
  <c r="P3" i="33"/>
  <c r="C7" i="30"/>
  <c r="C15" i="30" s="1"/>
  <c r="M21" i="30"/>
  <c r="M8" i="30" s="1"/>
  <c r="M7" i="30"/>
  <c r="M22" i="30" s="1"/>
  <c r="K28" i="30"/>
  <c r="K15" i="30" s="1"/>
  <c r="I14" i="30"/>
  <c r="G28" i="30"/>
  <c r="G7" i="30"/>
  <c r="G29" i="30" s="1"/>
  <c r="H35" i="16"/>
  <c r="H31" i="16"/>
  <c r="O13" i="33" l="1"/>
  <c r="C11" i="16" s="1"/>
  <c r="I23" i="37"/>
  <c r="R17" i="35"/>
  <c r="W13" i="38"/>
  <c r="C36" i="16" s="1"/>
  <c r="Z31" i="38"/>
  <c r="W34" i="38"/>
  <c r="Z32" i="38"/>
  <c r="Y33" i="38" s="1"/>
  <c r="D39" i="16" s="1"/>
  <c r="F39" i="16" s="1"/>
  <c r="R11" i="33"/>
  <c r="G9" i="37"/>
  <c r="O20" i="34"/>
  <c r="C16" i="16" s="1"/>
  <c r="R18" i="34"/>
  <c r="I16" i="34"/>
  <c r="O6" i="35"/>
  <c r="C18" i="16" s="1"/>
  <c r="O20" i="36"/>
  <c r="C24" i="16" s="1"/>
  <c r="R18" i="36"/>
  <c r="I16" i="36"/>
  <c r="Z17" i="38"/>
  <c r="R10" i="33"/>
  <c r="O6" i="34"/>
  <c r="C14" i="16" s="1"/>
  <c r="G9" i="34"/>
  <c r="R17" i="34"/>
  <c r="O20" i="35"/>
  <c r="C20" i="16" s="1"/>
  <c r="R18" i="35"/>
  <c r="I16" i="35"/>
  <c r="O6" i="36"/>
  <c r="C22" i="16" s="1"/>
  <c r="G9" i="36"/>
  <c r="R17" i="36"/>
  <c r="Q19" i="36" s="1"/>
  <c r="D24" i="16" s="1"/>
  <c r="O27" i="37"/>
  <c r="C29" i="16" s="1"/>
  <c r="W20" i="38"/>
  <c r="C37" i="16" s="1"/>
  <c r="W27" i="38"/>
  <c r="C38" i="16" s="1"/>
  <c r="I16" i="33"/>
  <c r="R11" i="34"/>
  <c r="R11" i="35"/>
  <c r="R11" i="36"/>
  <c r="G30" i="30"/>
  <c r="M23" i="30"/>
  <c r="O6" i="33"/>
  <c r="C10" i="16" s="1"/>
  <c r="M9" i="33"/>
  <c r="C16" i="33"/>
  <c r="E23" i="33"/>
  <c r="O20" i="33"/>
  <c r="C12" i="16" s="1"/>
  <c r="R17" i="33"/>
  <c r="R18" i="33"/>
  <c r="O27" i="33"/>
  <c r="C13" i="16" s="1"/>
  <c r="O13" i="34"/>
  <c r="C15" i="16" s="1"/>
  <c r="I23" i="34"/>
  <c r="M23" i="34"/>
  <c r="O27" i="34"/>
  <c r="C17" i="16" s="1"/>
  <c r="E30" i="34"/>
  <c r="O13" i="35"/>
  <c r="C19" i="16" s="1"/>
  <c r="I23" i="35"/>
  <c r="M23" i="35"/>
  <c r="O27" i="35"/>
  <c r="E30" i="35"/>
  <c r="O13" i="36"/>
  <c r="C23" i="16" s="1"/>
  <c r="I23" i="36"/>
  <c r="M23" i="36"/>
  <c r="O27" i="36"/>
  <c r="C25" i="16" s="1"/>
  <c r="O20" i="37"/>
  <c r="C28" i="16" s="1"/>
  <c r="R17" i="37"/>
  <c r="R18" i="37"/>
  <c r="I22" i="38"/>
  <c r="I16" i="38"/>
  <c r="U36" i="38"/>
  <c r="U37" i="38" s="1"/>
  <c r="U16" i="38"/>
  <c r="E29" i="38"/>
  <c r="E23" i="38"/>
  <c r="M8" i="38"/>
  <c r="M9" i="38" s="1"/>
  <c r="Z24" i="38"/>
  <c r="Z25" i="38"/>
  <c r="Y26" i="38" s="1"/>
  <c r="D38" i="16" s="1"/>
  <c r="K36" i="38"/>
  <c r="K30" i="38"/>
  <c r="S8" i="38"/>
  <c r="S30" i="38"/>
  <c r="G8" i="38"/>
  <c r="G9" i="38" s="1"/>
  <c r="G37" i="38"/>
  <c r="M9" i="34"/>
  <c r="R10" i="34"/>
  <c r="C16" i="34"/>
  <c r="M9" i="35"/>
  <c r="R10" i="35"/>
  <c r="Q12" i="35" s="1"/>
  <c r="D19" i="16" s="1"/>
  <c r="C16" i="35"/>
  <c r="M9" i="36"/>
  <c r="R10" i="36"/>
  <c r="C16" i="36"/>
  <c r="M9" i="37"/>
  <c r="I16" i="37"/>
  <c r="M23" i="37"/>
  <c r="E30" i="37"/>
  <c r="S9" i="38"/>
  <c r="O29" i="38"/>
  <c r="O16" i="38"/>
  <c r="Z18" i="38"/>
  <c r="Y19" i="38" s="1"/>
  <c r="D37" i="16" s="1"/>
  <c r="F37" i="16" s="1"/>
  <c r="I23" i="38"/>
  <c r="Q36" i="38"/>
  <c r="Q37" i="38" s="1"/>
  <c r="Q23" i="38"/>
  <c r="M22" i="38"/>
  <c r="M23" i="38" s="1"/>
  <c r="E30" i="38"/>
  <c r="O30" i="38"/>
  <c r="K37" i="38"/>
  <c r="C9" i="38"/>
  <c r="C16" i="38"/>
  <c r="O13" i="37"/>
  <c r="C27" i="16" s="1"/>
  <c r="C16" i="37"/>
  <c r="Z10" i="38"/>
  <c r="Z11" i="38"/>
  <c r="Z3" i="38"/>
  <c r="W6" i="38"/>
  <c r="C35" i="16" s="1"/>
  <c r="R11" i="37"/>
  <c r="R10" i="37"/>
  <c r="O6" i="37"/>
  <c r="C26" i="16" s="1"/>
  <c r="Z4" i="38"/>
  <c r="V22" i="37"/>
  <c r="R24" i="37"/>
  <c r="R4" i="37"/>
  <c r="R3" i="37"/>
  <c r="R25" i="37"/>
  <c r="K30" i="37"/>
  <c r="K15" i="37"/>
  <c r="V15" i="37" s="1"/>
  <c r="E23" i="37"/>
  <c r="C8" i="37"/>
  <c r="V8" i="37" s="1"/>
  <c r="G29" i="37"/>
  <c r="G30" i="37" s="1"/>
  <c r="S24" i="37" s="1"/>
  <c r="E29" i="16" s="1"/>
  <c r="V22" i="36"/>
  <c r="R24" i="36"/>
  <c r="E30" i="36"/>
  <c r="R4" i="36"/>
  <c r="R3" i="36"/>
  <c r="R25" i="36"/>
  <c r="K30" i="36"/>
  <c r="K15" i="36"/>
  <c r="V15" i="36" s="1"/>
  <c r="C8" i="36"/>
  <c r="V8" i="36" s="1"/>
  <c r="G29" i="36"/>
  <c r="V29" i="36" s="1"/>
  <c r="E23" i="36"/>
  <c r="V22" i="35"/>
  <c r="R24" i="35"/>
  <c r="R4" i="35"/>
  <c r="R3" i="35"/>
  <c r="R25" i="35"/>
  <c r="K30" i="35"/>
  <c r="K15" i="35"/>
  <c r="V15" i="35" s="1"/>
  <c r="C8" i="35"/>
  <c r="V8" i="35" s="1"/>
  <c r="G29" i="35"/>
  <c r="G30" i="35" s="1"/>
  <c r="E23" i="35"/>
  <c r="V22" i="34"/>
  <c r="R24" i="34"/>
  <c r="R3" i="34"/>
  <c r="R4" i="34"/>
  <c r="R25" i="34"/>
  <c r="K30" i="34"/>
  <c r="K15" i="34"/>
  <c r="V15" i="34" s="1"/>
  <c r="E23" i="34"/>
  <c r="C8" i="34"/>
  <c r="V8" i="34" s="1"/>
  <c r="G29" i="34"/>
  <c r="V29" i="34" s="1"/>
  <c r="R24" i="33"/>
  <c r="E30" i="33"/>
  <c r="V22" i="33"/>
  <c r="R4" i="33"/>
  <c r="R3" i="33"/>
  <c r="M23" i="33"/>
  <c r="S17" i="33" s="1"/>
  <c r="E12" i="16" s="1"/>
  <c r="R25" i="33"/>
  <c r="K30" i="33"/>
  <c r="K15" i="33"/>
  <c r="V15" i="33" s="1"/>
  <c r="K16" i="33"/>
  <c r="C8" i="33"/>
  <c r="V8" i="33" s="1"/>
  <c r="G29" i="33"/>
  <c r="V29" i="33" s="1"/>
  <c r="G8" i="30"/>
  <c r="G9" i="30" s="1"/>
  <c r="I22" i="30"/>
  <c r="M9" i="30"/>
  <c r="H16" i="16"/>
  <c r="H15" i="16"/>
  <c r="H14" i="16"/>
  <c r="H6" i="16"/>
  <c r="U35" i="32"/>
  <c r="Q35" i="32"/>
  <c r="Q22" i="32" s="1"/>
  <c r="K35" i="32"/>
  <c r="G35" i="32"/>
  <c r="G8" i="32" s="1"/>
  <c r="S28" i="32"/>
  <c r="O28" i="32"/>
  <c r="K28" i="32"/>
  <c r="E28" i="32"/>
  <c r="E22" i="32" s="1"/>
  <c r="Q21" i="32"/>
  <c r="M21" i="32"/>
  <c r="I21" i="32"/>
  <c r="E21" i="32"/>
  <c r="U15" i="32"/>
  <c r="O15" i="32"/>
  <c r="U14" i="32"/>
  <c r="O14" i="32"/>
  <c r="I14" i="32"/>
  <c r="C14" i="32"/>
  <c r="C8" i="32" s="1"/>
  <c r="S8" i="32"/>
  <c r="S7" i="32"/>
  <c r="M7" i="32"/>
  <c r="G7" i="32"/>
  <c r="C7" i="32"/>
  <c r="AE34" i="32"/>
  <c r="AF34" i="32" s="1"/>
  <c r="AE33" i="32"/>
  <c r="AF33" i="32" s="1"/>
  <c r="X33" i="32"/>
  <c r="AE32" i="32"/>
  <c r="AF32" i="32" s="1"/>
  <c r="X32" i="32"/>
  <c r="X31" i="32"/>
  <c r="AE27" i="32"/>
  <c r="AF27" i="32" s="1"/>
  <c r="AE26" i="32"/>
  <c r="AF26" i="32" s="1"/>
  <c r="X26" i="32"/>
  <c r="AE25" i="32"/>
  <c r="AF25" i="32" s="1"/>
  <c r="X25" i="32"/>
  <c r="X24" i="32"/>
  <c r="AE20" i="32"/>
  <c r="AF20" i="32" s="1"/>
  <c r="AE19" i="32"/>
  <c r="AF19" i="32" s="1"/>
  <c r="X19" i="32"/>
  <c r="AE18" i="32"/>
  <c r="AF18" i="32" s="1"/>
  <c r="X18" i="32"/>
  <c r="X17" i="32"/>
  <c r="AE13" i="32"/>
  <c r="AF13" i="32" s="1"/>
  <c r="AE12" i="32"/>
  <c r="AF12" i="32" s="1"/>
  <c r="X12" i="32"/>
  <c r="AE11" i="32"/>
  <c r="AF11" i="32" s="1"/>
  <c r="X11" i="32"/>
  <c r="X10" i="32"/>
  <c r="AE6" i="32"/>
  <c r="AF6" i="32" s="1"/>
  <c r="AE5" i="32"/>
  <c r="AF5" i="32" s="1"/>
  <c r="X5" i="32"/>
  <c r="AE4" i="32"/>
  <c r="AF4" i="32" s="1"/>
  <c r="X4" i="32"/>
  <c r="X3" i="32"/>
  <c r="E28" i="30"/>
  <c r="E22" i="30" s="1"/>
  <c r="I21" i="30"/>
  <c r="I15" i="30" s="1"/>
  <c r="I16" i="30" s="1"/>
  <c r="E21" i="30"/>
  <c r="K14" i="30"/>
  <c r="C14" i="30"/>
  <c r="C8" i="30" s="1"/>
  <c r="P3" i="30"/>
  <c r="P4" i="30"/>
  <c r="W4" i="30"/>
  <c r="X4" i="30" s="1"/>
  <c r="P5" i="30"/>
  <c r="W5" i="30"/>
  <c r="X5" i="30" s="1"/>
  <c r="W6" i="30"/>
  <c r="X6" i="30" s="1"/>
  <c r="P10" i="30"/>
  <c r="P11" i="30"/>
  <c r="W11" i="30"/>
  <c r="X11" i="30" s="1"/>
  <c r="P12" i="30"/>
  <c r="W12" i="30"/>
  <c r="X12" i="30" s="1"/>
  <c r="W13" i="30"/>
  <c r="X13" i="30" s="1"/>
  <c r="P17" i="30"/>
  <c r="P18" i="30"/>
  <c r="W18" i="30"/>
  <c r="X18" i="30" s="1"/>
  <c r="P19" i="30"/>
  <c r="W19" i="30"/>
  <c r="X19" i="30" s="1"/>
  <c r="W20" i="30"/>
  <c r="X20" i="30" s="1"/>
  <c r="P24" i="30"/>
  <c r="P25" i="30"/>
  <c r="W25" i="30"/>
  <c r="X25" i="30" s="1"/>
  <c r="P26" i="30"/>
  <c r="W26" i="30"/>
  <c r="X26" i="30" s="1"/>
  <c r="W27" i="30"/>
  <c r="X27" i="30" s="1"/>
  <c r="H7" i="16"/>
  <c r="H8" i="16"/>
  <c r="B9" i="16"/>
  <c r="H9" i="16" s="1"/>
  <c r="H10" i="16"/>
  <c r="H11" i="16"/>
  <c r="H12" i="16"/>
  <c r="H13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S17" i="37" l="1"/>
  <c r="E28" i="16" s="1"/>
  <c r="S24" i="35"/>
  <c r="E21" i="16" s="1"/>
  <c r="AA10" i="38"/>
  <c r="Q19" i="35"/>
  <c r="D20" i="16" s="1"/>
  <c r="S17" i="35"/>
  <c r="E20" i="16" s="1"/>
  <c r="Q19" i="33"/>
  <c r="D12" i="16" s="1"/>
  <c r="F12" i="16" s="1"/>
  <c r="Q12" i="33"/>
  <c r="D11" i="16" s="1"/>
  <c r="S17" i="34"/>
  <c r="E16" i="16" s="1"/>
  <c r="Q12" i="34"/>
  <c r="D15" i="16" s="1"/>
  <c r="S17" i="36"/>
  <c r="E24" i="16" s="1"/>
  <c r="F24" i="16" s="1"/>
  <c r="F20" i="16"/>
  <c r="G30" i="33"/>
  <c r="V29" i="37"/>
  <c r="Q19" i="34"/>
  <c r="D16" i="16" s="1"/>
  <c r="F38" i="16"/>
  <c r="Q12" i="37"/>
  <c r="D27" i="16" s="1"/>
  <c r="Q5" i="34"/>
  <c r="D14" i="16" s="1"/>
  <c r="Q12" i="36"/>
  <c r="D23" i="16" s="1"/>
  <c r="S10" i="33"/>
  <c r="E11" i="16" s="1"/>
  <c r="F11" i="16" s="1"/>
  <c r="Y5" i="38"/>
  <c r="D35" i="16" s="1"/>
  <c r="C9" i="33"/>
  <c r="S3" i="33" s="1"/>
  <c r="E10" i="16" s="1"/>
  <c r="Q5" i="33"/>
  <c r="D10" i="16" s="1"/>
  <c r="C9" i="36"/>
  <c r="S3" i="36" s="1"/>
  <c r="E22" i="16" s="1"/>
  <c r="Q19" i="37"/>
  <c r="D28" i="16" s="1"/>
  <c r="F28" i="16" s="1"/>
  <c r="O27" i="30"/>
  <c r="C9" i="16" s="1"/>
  <c r="O20" i="30"/>
  <c r="C8" i="16" s="1"/>
  <c r="K29" i="30"/>
  <c r="K30" i="30" s="1"/>
  <c r="W20" i="32"/>
  <c r="C32" i="16" s="1"/>
  <c r="W27" i="32"/>
  <c r="C33" i="16" s="1"/>
  <c r="W34" i="32"/>
  <c r="C34" i="16" s="1"/>
  <c r="G36" i="32"/>
  <c r="G37" i="32" s="1"/>
  <c r="G9" i="32"/>
  <c r="S29" i="32"/>
  <c r="S9" i="32"/>
  <c r="I22" i="32"/>
  <c r="I16" i="32"/>
  <c r="U36" i="32"/>
  <c r="U16" i="32"/>
  <c r="I15" i="32"/>
  <c r="I23" i="32"/>
  <c r="Q36" i="32"/>
  <c r="Q23" i="32"/>
  <c r="K36" i="32"/>
  <c r="K37" i="32" s="1"/>
  <c r="S30" i="32"/>
  <c r="K29" i="32"/>
  <c r="K30" i="32" s="1"/>
  <c r="U37" i="32"/>
  <c r="Q26" i="33"/>
  <c r="D13" i="16" s="1"/>
  <c r="C9" i="34"/>
  <c r="S3" i="34" s="1"/>
  <c r="E14" i="16" s="1"/>
  <c r="F14" i="16" s="1"/>
  <c r="G30" i="34"/>
  <c r="S24" i="34" s="1"/>
  <c r="E17" i="16" s="1"/>
  <c r="C9" i="35"/>
  <c r="S3" i="35" s="1"/>
  <c r="E18" i="16" s="1"/>
  <c r="G30" i="36"/>
  <c r="Y12" i="38"/>
  <c r="D36" i="16" s="1"/>
  <c r="F36" i="16" s="1"/>
  <c r="AA3" i="38"/>
  <c r="E35" i="16" s="1"/>
  <c r="AA24" i="38"/>
  <c r="M22" i="32"/>
  <c r="M23" i="32" s="1"/>
  <c r="M9" i="32"/>
  <c r="O29" i="32"/>
  <c r="O30" i="32" s="1"/>
  <c r="O16" i="32"/>
  <c r="E29" i="32"/>
  <c r="E23" i="32"/>
  <c r="M8" i="32"/>
  <c r="E30" i="32"/>
  <c r="Q37" i="32"/>
  <c r="S24" i="33"/>
  <c r="E13" i="16" s="1"/>
  <c r="AA31" i="38"/>
  <c r="AA17" i="38"/>
  <c r="C15" i="32"/>
  <c r="C16" i="32" s="1"/>
  <c r="C9" i="32"/>
  <c r="O13" i="30"/>
  <c r="W13" i="32"/>
  <c r="C31" i="16" s="1"/>
  <c r="W6" i="32"/>
  <c r="C30" i="16" s="1"/>
  <c r="C9" i="37"/>
  <c r="S3" i="37" s="1"/>
  <c r="E26" i="16" s="1"/>
  <c r="C7" i="16"/>
  <c r="O6" i="30"/>
  <c r="C6" i="16" s="1"/>
  <c r="Q26" i="37"/>
  <c r="D29" i="16" s="1"/>
  <c r="F29" i="16" s="1"/>
  <c r="K16" i="37"/>
  <c r="S10" i="37" s="1"/>
  <c r="E27" i="16" s="1"/>
  <c r="Q5" i="37"/>
  <c r="D26" i="16" s="1"/>
  <c r="S24" i="36"/>
  <c r="E25" i="16" s="1"/>
  <c r="Q26" i="36"/>
  <c r="D25" i="16" s="1"/>
  <c r="K16" i="36"/>
  <c r="S10" i="36" s="1"/>
  <c r="E23" i="16" s="1"/>
  <c r="Q5" i="36"/>
  <c r="D22" i="16" s="1"/>
  <c r="V29" i="35"/>
  <c r="Q26" i="35"/>
  <c r="D21" i="16" s="1"/>
  <c r="F21" i="16" s="1"/>
  <c r="K16" i="35"/>
  <c r="S10" i="35" s="1"/>
  <c r="E19" i="16" s="1"/>
  <c r="F19" i="16" s="1"/>
  <c r="Q5" i="35"/>
  <c r="D18" i="16" s="1"/>
  <c r="Q26" i="34"/>
  <c r="D17" i="16" s="1"/>
  <c r="K16" i="34"/>
  <c r="S10" i="34" s="1"/>
  <c r="E15" i="16" s="1"/>
  <c r="V8" i="30"/>
  <c r="I23" i="30"/>
  <c r="R17" i="30"/>
  <c r="K16" i="30"/>
  <c r="C16" i="30"/>
  <c r="C9" i="30"/>
  <c r="Z10" i="32"/>
  <c r="Z25" i="32"/>
  <c r="Z3" i="32"/>
  <c r="Z11" i="32"/>
  <c r="Z24" i="32"/>
  <c r="Z31" i="32"/>
  <c r="Z4" i="32"/>
  <c r="Z32" i="32"/>
  <c r="Z17" i="32"/>
  <c r="Z18" i="32"/>
  <c r="E29" i="30"/>
  <c r="V29" i="30" s="1"/>
  <c r="R4" i="30"/>
  <c r="R10" i="30"/>
  <c r="R3" i="30"/>
  <c r="R18" i="30"/>
  <c r="R11" i="30"/>
  <c r="R24" i="30"/>
  <c r="R25" i="30"/>
  <c r="F35" i="16" l="1"/>
  <c r="G35" i="16" s="1"/>
  <c r="G39" i="16"/>
  <c r="G36" i="16"/>
  <c r="J38" i="16" s="1"/>
  <c r="G37" i="16"/>
  <c r="J36" i="16" s="1"/>
  <c r="G38" i="16"/>
  <c r="F16" i="16"/>
  <c r="G16" i="16" s="1"/>
  <c r="G15" i="16"/>
  <c r="G14" i="16"/>
  <c r="G17" i="16"/>
  <c r="J35" i="16"/>
  <c r="F23" i="16"/>
  <c r="AA10" i="32"/>
  <c r="E31" i="16" s="1"/>
  <c r="AA3" i="32"/>
  <c r="E30" i="16" s="1"/>
  <c r="F15" i="16"/>
  <c r="AA31" i="32"/>
  <c r="E34" i="16" s="1"/>
  <c r="F13" i="16"/>
  <c r="F27" i="16"/>
  <c r="F26" i="16"/>
  <c r="F22" i="16"/>
  <c r="F10" i="16"/>
  <c r="Y26" i="32"/>
  <c r="D33" i="16" s="1"/>
  <c r="F25" i="16"/>
  <c r="F17" i="16"/>
  <c r="F18" i="16"/>
  <c r="Y12" i="32"/>
  <c r="D31" i="16" s="1"/>
  <c r="Q19" i="30"/>
  <c r="D8" i="16" s="1"/>
  <c r="E30" i="30"/>
  <c r="S24" i="30" s="1"/>
  <c r="E9" i="16" s="1"/>
  <c r="E23" i="30"/>
  <c r="S17" i="30" s="1"/>
  <c r="E8" i="16" s="1"/>
  <c r="V22" i="30"/>
  <c r="V15" i="30"/>
  <c r="S3" i="30"/>
  <c r="E6" i="16" s="1"/>
  <c r="Q5" i="30"/>
  <c r="D6" i="16" s="1"/>
  <c r="Y33" i="32"/>
  <c r="D34" i="16" s="1"/>
  <c r="S10" i="30"/>
  <c r="E7" i="16" s="1"/>
  <c r="Y19" i="32"/>
  <c r="D32" i="16" s="1"/>
  <c r="AA24" i="32"/>
  <c r="E33" i="16" s="1"/>
  <c r="Y5" i="32"/>
  <c r="D30" i="16" s="1"/>
  <c r="AA17" i="32"/>
  <c r="E32" i="16" s="1"/>
  <c r="Q26" i="30"/>
  <c r="D9" i="16" s="1"/>
  <c r="Q12" i="30"/>
  <c r="D7" i="16" s="1"/>
  <c r="F31" i="16" l="1"/>
  <c r="J39" i="16"/>
  <c r="J37" i="16"/>
  <c r="G20" i="16"/>
  <c r="G19" i="16"/>
  <c r="G18" i="16"/>
  <c r="G21" i="16"/>
  <c r="G12" i="16"/>
  <c r="G11" i="16"/>
  <c r="G10" i="16"/>
  <c r="G13" i="16"/>
  <c r="F30" i="16"/>
  <c r="J17" i="16"/>
  <c r="J14" i="16"/>
  <c r="J15" i="16"/>
  <c r="J16" i="16"/>
  <c r="G25" i="16"/>
  <c r="G22" i="16"/>
  <c r="G24" i="16"/>
  <c r="G23" i="16"/>
  <c r="G29" i="16"/>
  <c r="G28" i="16"/>
  <c r="G27" i="16"/>
  <c r="G26" i="16"/>
  <c r="F34" i="16"/>
  <c r="F8" i="16"/>
  <c r="F33" i="16"/>
  <c r="F32" i="16"/>
  <c r="F9" i="16"/>
  <c r="F7" i="16"/>
  <c r="F6" i="16"/>
  <c r="J18" i="16" l="1"/>
  <c r="J21" i="16"/>
  <c r="J20" i="16"/>
  <c r="J19" i="16"/>
  <c r="G8" i="16"/>
  <c r="G7" i="16"/>
  <c r="T10" i="30" s="1"/>
  <c r="G6" i="16"/>
  <c r="G9" i="16"/>
  <c r="T24" i="30" s="1"/>
  <c r="J12" i="16"/>
  <c r="J11" i="16"/>
  <c r="J10" i="16"/>
  <c r="J13" i="16"/>
  <c r="J25" i="16"/>
  <c r="J24" i="16"/>
  <c r="J23" i="16"/>
  <c r="J22" i="16"/>
  <c r="J29" i="16"/>
  <c r="J28" i="16"/>
  <c r="J27" i="16"/>
  <c r="J26" i="16"/>
  <c r="AB31" i="38"/>
  <c r="G31" i="16"/>
  <c r="AB10" i="32" s="1"/>
  <c r="G33" i="16"/>
  <c r="G34" i="16"/>
  <c r="AB31" i="32" s="1"/>
  <c r="G30" i="16"/>
  <c r="G32" i="16"/>
  <c r="AB17" i="32" s="1"/>
  <c r="AB24" i="32"/>
  <c r="AB10" i="38"/>
  <c r="AB24" i="38"/>
  <c r="AB17" i="38"/>
  <c r="AB3" i="38"/>
  <c r="T17" i="36"/>
  <c r="T17" i="34"/>
  <c r="T17" i="30"/>
  <c r="T10" i="37"/>
  <c r="T17" i="33"/>
  <c r="T17" i="35"/>
  <c r="T17" i="37"/>
  <c r="T24" i="33"/>
  <c r="T24" i="34"/>
  <c r="T24" i="35"/>
  <c r="T24" i="36"/>
  <c r="T24" i="37"/>
  <c r="T3" i="33"/>
  <c r="T3" i="34"/>
  <c r="T3" i="35"/>
  <c r="T3" i="36"/>
  <c r="T3" i="37"/>
  <c r="T10" i="33"/>
  <c r="T10" i="34"/>
  <c r="T10" i="35"/>
  <c r="T10" i="36"/>
  <c r="J7" i="16" l="1"/>
  <c r="J8" i="16"/>
  <c r="J6" i="16"/>
  <c r="J9" i="16"/>
  <c r="T3" i="30"/>
  <c r="J34" i="16"/>
  <c r="J30" i="16"/>
  <c r="J33" i="16"/>
  <c r="J32" i="16"/>
  <c r="J31" i="16"/>
  <c r="AB3" i="32"/>
</calcChain>
</file>

<file path=xl/sharedStrings.xml><?xml version="1.0" encoding="utf-8"?>
<sst xmlns="http://schemas.openxmlformats.org/spreadsheetml/2006/main" count="852" uniqueCount="83">
  <si>
    <t>勝敗</t>
    <rPh sb="0" eb="2">
      <t>ショウハイ</t>
    </rPh>
    <phoneticPr fontId="1"/>
  </si>
  <si>
    <t>1セット</t>
    <phoneticPr fontId="1"/>
  </si>
  <si>
    <t>2セット</t>
    <phoneticPr fontId="1"/>
  </si>
  <si>
    <t>3セット</t>
    <phoneticPr fontId="1"/>
  </si>
  <si>
    <t>得失点差</t>
    <rPh sb="0" eb="3">
      <t>トクシッテン</t>
    </rPh>
    <rPh sb="3" eb="4">
      <t>サ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</si>
  <si>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</si>
  <si>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</si>
  <si>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チーム名</t>
    <rPh sb="3" eb="4">
      <t>メイ</t>
    </rPh>
    <phoneticPr fontId="1"/>
  </si>
  <si>
    <t>試合順</t>
    <rPh sb="0" eb="2">
      <t>シアイ</t>
    </rPh>
    <rPh sb="2" eb="3">
      <t>ジュン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</si>
  <si>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</si>
  <si>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</si>
  <si>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引分</t>
    <rPh sb="0" eb="2">
      <t>ヒキワケ</t>
    </rPh>
    <phoneticPr fontId="1"/>
  </si>
  <si>
    <t>勝点</t>
    <rPh sb="0" eb="1">
      <t>カチ</t>
    </rPh>
    <rPh sb="1" eb="2">
      <t>テン</t>
    </rPh>
    <phoneticPr fontId="1"/>
  </si>
  <si>
    <t>得セット</t>
    <rPh sb="0" eb="1">
      <t>トク</t>
    </rPh>
    <phoneticPr fontId="1"/>
  </si>
  <si>
    <t>失セット</t>
    <rPh sb="0" eb="1">
      <t>シツ</t>
    </rPh>
    <phoneticPr fontId="1"/>
  </si>
  <si>
    <t>得失セット数</t>
    <rPh sb="0" eb="2">
      <t>トクシツ</t>
    </rPh>
    <rPh sb="5" eb="6">
      <t>スウ</t>
    </rPh>
    <phoneticPr fontId="1"/>
  </si>
  <si>
    <t>得失点差</t>
    <rPh sb="0" eb="2">
      <t>トクシツ</t>
    </rPh>
    <rPh sb="2" eb="4">
      <t>テンサ</t>
    </rPh>
    <phoneticPr fontId="1"/>
  </si>
  <si>
    <t>順位</t>
    <rPh sb="0" eb="2">
      <t>ジュンイ</t>
    </rPh>
    <phoneticPr fontId="1"/>
  </si>
  <si>
    <t>得失セット</t>
    <rPh sb="0" eb="2">
      <t>トクシツ</t>
    </rPh>
    <phoneticPr fontId="1"/>
  </si>
  <si>
    <t>得失点</t>
    <rPh sb="0" eb="3">
      <t>トクシツテン</t>
    </rPh>
    <phoneticPr fontId="1"/>
  </si>
  <si>
    <t>補正（RANK用）</t>
    <rPh sb="0" eb="2">
      <t>ホセイ</t>
    </rPh>
    <rPh sb="7" eb="8">
      <t>ヨウ</t>
    </rPh>
    <phoneticPr fontId="1"/>
  </si>
  <si>
    <t>セット数</t>
    <rPh sb="3" eb="4">
      <t>スウ</t>
    </rPh>
    <phoneticPr fontId="1"/>
  </si>
  <si>
    <t>○</t>
    <phoneticPr fontId="1"/>
  </si>
  <si>
    <t>×</t>
    <phoneticPr fontId="1"/>
  </si>
  <si>
    <t>△</t>
    <phoneticPr fontId="1"/>
  </si>
  <si>
    <t>試合開始予定時間</t>
    <phoneticPr fontId="1"/>
  </si>
  <si>
    <t>1セット</t>
    <phoneticPr fontId="1"/>
  </si>
  <si>
    <t>2セット</t>
    <phoneticPr fontId="1"/>
  </si>
  <si>
    <t>3セット</t>
    <phoneticPr fontId="1"/>
  </si>
  <si>
    <t>1-1</t>
    <phoneticPr fontId="1"/>
  </si>
  <si>
    <t>２-1</t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</si>
  <si>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</si>
  <si>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</si>
  <si>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</si>
  <si>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</si>
  <si>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1-6</t>
    <phoneticPr fontId="1"/>
  </si>
  <si>
    <t>２-2</t>
    <phoneticPr fontId="1"/>
  </si>
  <si>
    <t>決勝１位決定リーグ戦</t>
    <rPh sb="0" eb="2">
      <t>ケッショウ</t>
    </rPh>
    <rPh sb="2" eb="5">
      <t>ケッテイセン</t>
    </rPh>
    <phoneticPr fontId="1"/>
  </si>
  <si>
    <t>決勝５位決定リーグ戦</t>
    <rPh sb="0" eb="2">
      <t>ケッショウ</t>
    </rPh>
    <rPh sb="3" eb="4">
      <t>イ</t>
    </rPh>
    <rPh sb="4" eb="6">
      <t>ケッテイ</t>
    </rPh>
    <rPh sb="9" eb="10">
      <t>セン</t>
    </rPh>
    <phoneticPr fontId="1"/>
  </si>
  <si>
    <t>決勝9位決定リーグ戦</t>
    <phoneticPr fontId="1"/>
  </si>
  <si>
    <t>決勝13位決定リーグ戦</t>
    <phoneticPr fontId="1"/>
  </si>
  <si>
    <t>決勝17位決定リーグ戦</t>
    <phoneticPr fontId="1"/>
  </si>
  <si>
    <t>決勝21位決定リーグ戦</t>
    <phoneticPr fontId="1"/>
  </si>
  <si>
    <t>決勝１位決定リーグ戦</t>
    <phoneticPr fontId="1"/>
  </si>
  <si>
    <t>決勝6位決定リーグ戦</t>
    <phoneticPr fontId="1"/>
  </si>
  <si>
    <t>Zeal</t>
    <phoneticPr fontId="1"/>
  </si>
  <si>
    <t>嵐竜組</t>
    <rPh sb="0" eb="2">
      <t>アラシリュウ</t>
    </rPh>
    <rPh sb="2" eb="3">
      <t>クミ</t>
    </rPh>
    <phoneticPr fontId="1"/>
  </si>
  <si>
    <t>vivaさくら</t>
    <phoneticPr fontId="1"/>
  </si>
  <si>
    <t>Shimada愛</t>
    <rPh sb="7" eb="8">
      <t>アイ</t>
    </rPh>
    <phoneticPr fontId="1"/>
  </si>
  <si>
    <t>ガリガリ君</t>
    <rPh sb="4" eb="5">
      <t>クン</t>
    </rPh>
    <phoneticPr fontId="1"/>
  </si>
  <si>
    <t>鈍舞</t>
    <rPh sb="0" eb="2">
      <t>ドンマイ</t>
    </rPh>
    <phoneticPr fontId="1"/>
  </si>
  <si>
    <t>チームM</t>
    <phoneticPr fontId="1"/>
  </si>
  <si>
    <t>Bazzica</t>
    <phoneticPr fontId="1"/>
  </si>
  <si>
    <t>KFC</t>
    <phoneticPr fontId="1"/>
  </si>
  <si>
    <t>スマイルＢ</t>
    <phoneticPr fontId="1"/>
  </si>
  <si>
    <t>NumaZoo</t>
    <phoneticPr fontId="1"/>
  </si>
  <si>
    <t>ラクスパー</t>
    <phoneticPr fontId="1"/>
  </si>
  <si>
    <t>サクセス</t>
    <phoneticPr fontId="1"/>
  </si>
  <si>
    <t>OCEANS</t>
    <phoneticPr fontId="1"/>
  </si>
  <si>
    <t>西奈</t>
    <rPh sb="0" eb="2">
      <t>ニシナ</t>
    </rPh>
    <phoneticPr fontId="1"/>
  </si>
  <si>
    <t>雷神軍</t>
    <rPh sb="0" eb="2">
      <t>ライジン</t>
    </rPh>
    <rPh sb="2" eb="3">
      <t>グン</t>
    </rPh>
    <phoneticPr fontId="1"/>
  </si>
  <si>
    <t>西奈B</t>
    <rPh sb="0" eb="2">
      <t>ニシナ</t>
    </rPh>
    <phoneticPr fontId="1"/>
  </si>
  <si>
    <t>すわらじラスク</t>
    <phoneticPr fontId="1"/>
  </si>
  <si>
    <t>ふくせいドリームシャトル</t>
    <phoneticPr fontId="1"/>
  </si>
  <si>
    <t>ワンステップＡ</t>
    <phoneticPr fontId="1"/>
  </si>
  <si>
    <t>Alice</t>
    <phoneticPr fontId="1"/>
  </si>
  <si>
    <t>ＦＦＢＡ－Ａ</t>
    <phoneticPr fontId="1"/>
  </si>
  <si>
    <t>ミックスジュース</t>
    <phoneticPr fontId="1"/>
  </si>
  <si>
    <t>FB愛Ａ</t>
    <rPh sb="2" eb="4">
      <t>アイア</t>
    </rPh>
    <phoneticPr fontId="1"/>
  </si>
  <si>
    <t>ＦＦＢＡ－Ｂ</t>
    <phoneticPr fontId="1"/>
  </si>
  <si>
    <t>ワンステップＢ</t>
    <phoneticPr fontId="1"/>
  </si>
  <si>
    <t>ブルースマイルA</t>
    <phoneticPr fontId="1"/>
  </si>
  <si>
    <t>ブルースマイルB</t>
    <phoneticPr fontId="1"/>
  </si>
  <si>
    <t>すわらじＳ</t>
    <phoneticPr fontId="1"/>
  </si>
  <si>
    <t>瀬戸谷ＳＣ</t>
    <rPh sb="0" eb="5">
      <t>セトヤｓｃ</t>
    </rPh>
    <phoneticPr fontId="1"/>
  </si>
  <si>
    <t>鮎夢</t>
    <rPh sb="0" eb="2">
      <t>アユム</t>
    </rPh>
    <phoneticPr fontId="1"/>
  </si>
  <si>
    <t>スマイルＡ</t>
    <phoneticPr fontId="1"/>
  </si>
  <si>
    <t>丘笑ＦＢＣ</t>
    <rPh sb="0" eb="1">
      <t>オカ</t>
    </rPh>
    <rPh sb="1" eb="2">
      <t>ショウ</t>
    </rPh>
    <phoneticPr fontId="1"/>
  </si>
  <si>
    <t>○</t>
  </si>
  <si>
    <t>×</t>
  </si>
  <si>
    <t>△</t>
  </si>
  <si>
    <t>すわらじ</t>
    <phoneticPr fontId="1"/>
  </si>
  <si>
    <t>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</si>
</sst>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位&quot;"/>
    <numFmt numFmtId="177" formatCode="@&quot;部&quot;"/>
    <numFmt numFmtId="178" formatCode="0_);\(0\)"/>
  </numFmts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1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78" fontId="6" fillId="0" borderId="1" xfId="0" quotePrefix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 wrapText="1"/>
    </xf>
    <xf numFmtId="20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38063" name="Rectangle 175">
          <a:extLst>
            <a:ext uri="{FF2B5EF4-FFF2-40B4-BE49-F238E27FC236}">
              <a16:creationId xmlns:a16="http://schemas.microsoft.com/office/drawing/2014/main" id="{AFAA5235-9C54-487D-9B5D-202D0102E24A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8066" name="Rectangle 178">
          <a:extLst>
            <a:ext uri="{FF2B5EF4-FFF2-40B4-BE49-F238E27FC236}">
              <a16:creationId xmlns:a16="http://schemas.microsoft.com/office/drawing/2014/main" id="{9CDB4179-8B7E-41D9-9911-38DD2C5F1FA3}"/>
            </a:ext>
          </a:extLst>
        </xdr:cNvPr>
        <xdr:cNvSpPr>
          <a:spLocks noChangeArrowheads="1"/>
        </xdr:cNvSpPr>
      </xdr:nvSpPr>
      <xdr:spPr bwMode="auto">
        <a:xfrm>
          <a:off x="3429000" y="892492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38116" name="Rectangle 228">
          <a:extLst>
            <a:ext uri="{FF2B5EF4-FFF2-40B4-BE49-F238E27FC236}">
              <a16:creationId xmlns:a16="http://schemas.microsoft.com/office/drawing/2014/main" id="{B5E0B3F7-4BBC-4BCD-A79B-4F4ED1001003}"/>
            </a:ext>
          </a:extLst>
        </xdr:cNvPr>
        <xdr:cNvSpPr>
          <a:spLocks noChangeArrowheads="1"/>
        </xdr:cNvSpPr>
      </xdr:nvSpPr>
      <xdr:spPr bwMode="auto">
        <a:xfrm>
          <a:off x="16430625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8118" name="Rectangle 230">
          <a:extLst>
            <a:ext uri="{FF2B5EF4-FFF2-40B4-BE49-F238E27FC236}">
              <a16:creationId xmlns:a16="http://schemas.microsoft.com/office/drawing/2014/main" id="{F8D35E20-09E6-4C9D-9A74-9799EC3032C4}"/>
            </a:ext>
          </a:extLst>
        </xdr:cNvPr>
        <xdr:cNvSpPr>
          <a:spLocks noChangeArrowheads="1"/>
        </xdr:cNvSpPr>
      </xdr:nvSpPr>
      <xdr:spPr bwMode="auto">
        <a:xfrm>
          <a:off x="16430625" y="8924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38119" name="Rectangle 231">
          <a:extLst>
            <a:ext uri="{FF2B5EF4-FFF2-40B4-BE49-F238E27FC236}">
              <a16:creationId xmlns:a16="http://schemas.microsoft.com/office/drawing/2014/main" id="{4B79616A-CA1E-4AF7-93BF-257046265CD8}"/>
            </a:ext>
          </a:extLst>
        </xdr:cNvPr>
        <xdr:cNvSpPr>
          <a:spLocks noChangeArrowheads="1"/>
        </xdr:cNvSpPr>
      </xdr:nvSpPr>
      <xdr:spPr bwMode="auto">
        <a:xfrm>
          <a:off x="16430625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38121" name="Rectangle 233">
          <a:extLst>
            <a:ext uri="{FF2B5EF4-FFF2-40B4-BE49-F238E27FC236}">
              <a16:creationId xmlns:a16="http://schemas.microsoft.com/office/drawing/2014/main" id="{8012C53B-E259-4F60-961E-17B41EEC873F}"/>
            </a:ext>
          </a:extLst>
        </xdr:cNvPr>
        <xdr:cNvSpPr>
          <a:spLocks noChangeArrowheads="1"/>
        </xdr:cNvSpPr>
      </xdr:nvSpPr>
      <xdr:spPr bwMode="auto">
        <a:xfrm>
          <a:off x="16430625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38122" name="Rectangle 234">
          <a:extLst>
            <a:ext uri="{FF2B5EF4-FFF2-40B4-BE49-F238E27FC236}">
              <a16:creationId xmlns:a16="http://schemas.microsoft.com/office/drawing/2014/main" id="{5ED147A2-C6B5-4CF5-ADA7-681CC662CC81}"/>
            </a:ext>
          </a:extLst>
        </xdr:cNvPr>
        <xdr:cNvSpPr>
          <a:spLocks noChangeArrowheads="1"/>
        </xdr:cNvSpPr>
      </xdr:nvSpPr>
      <xdr:spPr bwMode="auto">
        <a:xfrm>
          <a:off x="16430625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38124" name="Rectangle 236">
          <a:extLst>
            <a:ext uri="{FF2B5EF4-FFF2-40B4-BE49-F238E27FC236}">
              <a16:creationId xmlns:a16="http://schemas.microsoft.com/office/drawing/2014/main" id="{57EDCF5C-2B73-46C2-BD5A-11738E7D27A5}"/>
            </a:ext>
          </a:extLst>
        </xdr:cNvPr>
        <xdr:cNvSpPr>
          <a:spLocks noChangeArrowheads="1"/>
        </xdr:cNvSpPr>
      </xdr:nvSpPr>
      <xdr:spPr bwMode="auto">
        <a:xfrm>
          <a:off x="16430625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8126" name="Rectangle 238">
          <a:extLst>
            <a:ext uri="{FF2B5EF4-FFF2-40B4-BE49-F238E27FC236}">
              <a16:creationId xmlns:a16="http://schemas.microsoft.com/office/drawing/2014/main" id="{D6F5F78F-877A-4D98-B8E6-B61435AC7147}"/>
            </a:ext>
          </a:extLst>
        </xdr:cNvPr>
        <xdr:cNvSpPr>
          <a:spLocks noChangeArrowheads="1"/>
        </xdr:cNvSpPr>
      </xdr:nvSpPr>
      <xdr:spPr bwMode="auto">
        <a:xfrm>
          <a:off x="16430625" y="89249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38127" name="Rectangle 239">
          <a:extLst>
            <a:ext uri="{FF2B5EF4-FFF2-40B4-BE49-F238E27FC236}">
              <a16:creationId xmlns:a16="http://schemas.microsoft.com/office/drawing/2014/main" id="{E3825F89-8B37-40EE-B910-C17A59EC7568}"/>
            </a:ext>
          </a:extLst>
        </xdr:cNvPr>
        <xdr:cNvSpPr>
          <a:spLocks noChangeArrowheads="1"/>
        </xdr:cNvSpPr>
      </xdr:nvSpPr>
      <xdr:spPr bwMode="auto">
        <a:xfrm>
          <a:off x="16430625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38131" name="Rectangle 243">
          <a:extLst>
            <a:ext uri="{FF2B5EF4-FFF2-40B4-BE49-F238E27FC236}">
              <a16:creationId xmlns:a16="http://schemas.microsoft.com/office/drawing/2014/main" id="{CB12A41C-8289-466F-A608-102D7341F3FD}"/>
            </a:ext>
          </a:extLst>
        </xdr:cNvPr>
        <xdr:cNvSpPr>
          <a:spLocks noChangeArrowheads="1"/>
        </xdr:cNvSpPr>
      </xdr:nvSpPr>
      <xdr:spPr bwMode="auto">
        <a:xfrm>
          <a:off x="16430625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49" name="Rectangle 1">
          <a:extLst>
            <a:ext uri="{FF2B5EF4-FFF2-40B4-BE49-F238E27FC236}">
              <a16:creationId xmlns:a16="http://schemas.microsoft.com/office/drawing/2014/main" id="{BAEC4BD3-3F51-49B8-AD52-9843DE3F9AF0}"/>
            </a:ext>
          </a:extLst>
        </xdr:cNvPr>
        <xdr:cNvSpPr>
          <a:spLocks noChangeArrowheads="1"/>
        </xdr:cNvSpPr>
      </xdr:nvSpPr>
      <xdr:spPr bwMode="auto">
        <a:xfrm>
          <a:off x="2060201" y="3048000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50" name="Rectangle 3">
          <a:extLst>
            <a:ext uri="{FF2B5EF4-FFF2-40B4-BE49-F238E27FC236}">
              <a16:creationId xmlns:a16="http://schemas.microsoft.com/office/drawing/2014/main" id="{EC57F405-50B1-4B98-A1E4-DDC221723271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51" name="Rectangle 4">
          <a:extLst>
            <a:ext uri="{FF2B5EF4-FFF2-40B4-BE49-F238E27FC236}">
              <a16:creationId xmlns:a16="http://schemas.microsoft.com/office/drawing/2014/main" id="{41904A1A-0A76-4C6D-A914-1549C073D1A4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55" name="Rectangle 11">
          <a:extLst>
            <a:ext uri="{FF2B5EF4-FFF2-40B4-BE49-F238E27FC236}">
              <a16:creationId xmlns:a16="http://schemas.microsoft.com/office/drawing/2014/main" id="{BE2F7DBA-FEC8-47EC-AD11-B1E3BEFA36E9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56" name="Rectangle 12">
          <a:extLst>
            <a:ext uri="{FF2B5EF4-FFF2-40B4-BE49-F238E27FC236}">
              <a16:creationId xmlns:a16="http://schemas.microsoft.com/office/drawing/2014/main" id="{8B39EAB5-82B4-4CAA-8AB6-ED32A4EB1C52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58" name="Rectangle 15">
          <a:extLst>
            <a:ext uri="{FF2B5EF4-FFF2-40B4-BE49-F238E27FC236}">
              <a16:creationId xmlns:a16="http://schemas.microsoft.com/office/drawing/2014/main" id="{091FB942-C37D-4C00-B17F-FB8023D2B5A5}"/>
            </a:ext>
          </a:extLst>
        </xdr:cNvPr>
        <xdr:cNvSpPr>
          <a:spLocks noChangeArrowheads="1"/>
        </xdr:cNvSpPr>
      </xdr:nvSpPr>
      <xdr:spPr bwMode="auto">
        <a:xfrm>
          <a:off x="2050676" y="4243668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60" name="Rectangle 52">
          <a:extLst>
            <a:ext uri="{FF2B5EF4-FFF2-40B4-BE49-F238E27FC236}">
              <a16:creationId xmlns:a16="http://schemas.microsoft.com/office/drawing/2014/main" id="{FE796756-47FC-4825-8F9D-7BE9111B813A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93" name="Rectangle 1">
          <a:extLst>
            <a:ext uri="{FF2B5EF4-FFF2-40B4-BE49-F238E27FC236}">
              <a16:creationId xmlns:a16="http://schemas.microsoft.com/office/drawing/2014/main" id="{7EDF9472-2269-47E5-AA21-A077E911E585}"/>
            </a:ext>
          </a:extLst>
        </xdr:cNvPr>
        <xdr:cNvSpPr>
          <a:spLocks noChangeArrowheads="1"/>
        </xdr:cNvSpPr>
      </xdr:nvSpPr>
      <xdr:spPr bwMode="auto">
        <a:xfrm>
          <a:off x="2756647" y="694765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94" name="Rectangle 15">
          <a:extLst>
            <a:ext uri="{FF2B5EF4-FFF2-40B4-BE49-F238E27FC236}">
              <a16:creationId xmlns:a16="http://schemas.microsoft.com/office/drawing/2014/main" id="{22882DBF-50BC-4B4F-A1C3-6DF7B7A818B2}"/>
            </a:ext>
          </a:extLst>
        </xdr:cNvPr>
        <xdr:cNvSpPr>
          <a:spLocks noChangeArrowheads="1"/>
        </xdr:cNvSpPr>
      </xdr:nvSpPr>
      <xdr:spPr bwMode="auto">
        <a:xfrm>
          <a:off x="2756647" y="1871382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95" name="Rectangle 1">
          <a:extLst>
            <a:ext uri="{FF2B5EF4-FFF2-40B4-BE49-F238E27FC236}">
              <a16:creationId xmlns:a16="http://schemas.microsoft.com/office/drawing/2014/main" id="{19F7014A-C0B2-454C-9ACF-9226401C3FEE}"/>
            </a:ext>
          </a:extLst>
        </xdr:cNvPr>
        <xdr:cNvSpPr>
          <a:spLocks noChangeArrowheads="1"/>
        </xdr:cNvSpPr>
      </xdr:nvSpPr>
      <xdr:spPr bwMode="auto">
        <a:xfrm>
          <a:off x="3462618" y="1871382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96" name="Rectangle 15">
          <a:extLst>
            <a:ext uri="{FF2B5EF4-FFF2-40B4-BE49-F238E27FC236}">
              <a16:creationId xmlns:a16="http://schemas.microsoft.com/office/drawing/2014/main" id="{85F26EA5-867C-4F79-9D14-840E5E8C567D}"/>
            </a:ext>
          </a:extLst>
        </xdr:cNvPr>
        <xdr:cNvSpPr>
          <a:spLocks noChangeArrowheads="1"/>
        </xdr:cNvSpPr>
      </xdr:nvSpPr>
      <xdr:spPr bwMode="auto">
        <a:xfrm>
          <a:off x="3462618" y="3048000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97" name="Rectangle 1">
          <a:extLst>
            <a:ext uri="{FF2B5EF4-FFF2-40B4-BE49-F238E27FC236}">
              <a16:creationId xmlns:a16="http://schemas.microsoft.com/office/drawing/2014/main" id="{93A6D5B5-FB01-4BF8-857C-172791C4242D}"/>
            </a:ext>
          </a:extLst>
        </xdr:cNvPr>
        <xdr:cNvSpPr>
          <a:spLocks noChangeArrowheads="1"/>
        </xdr:cNvSpPr>
      </xdr:nvSpPr>
      <xdr:spPr bwMode="auto">
        <a:xfrm>
          <a:off x="4168588" y="4224618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98" name="Rectangle 15">
          <a:extLst>
            <a:ext uri="{FF2B5EF4-FFF2-40B4-BE49-F238E27FC236}">
              <a16:creationId xmlns:a16="http://schemas.microsoft.com/office/drawing/2014/main" id="{78FD96AD-9B9F-4D1C-83E7-54A53835488E}"/>
            </a:ext>
          </a:extLst>
        </xdr:cNvPr>
        <xdr:cNvSpPr>
          <a:spLocks noChangeArrowheads="1"/>
        </xdr:cNvSpPr>
      </xdr:nvSpPr>
      <xdr:spPr bwMode="auto">
        <a:xfrm>
          <a:off x="4168588" y="694765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99" name="Rectangle 1">
          <a:extLst>
            <a:ext uri="{FF2B5EF4-FFF2-40B4-BE49-F238E27FC236}">
              <a16:creationId xmlns:a16="http://schemas.microsoft.com/office/drawing/2014/main" id="{F67BA382-52E5-4B31-919C-E03D6BE0FBB3}"/>
            </a:ext>
          </a:extLst>
        </xdr:cNvPr>
        <xdr:cNvSpPr>
          <a:spLocks noChangeArrowheads="1"/>
        </xdr:cNvSpPr>
      </xdr:nvSpPr>
      <xdr:spPr bwMode="auto">
        <a:xfrm>
          <a:off x="4874559" y="3048000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100" name="Rectangle 15">
          <a:extLst>
            <a:ext uri="{FF2B5EF4-FFF2-40B4-BE49-F238E27FC236}">
              <a16:creationId xmlns:a16="http://schemas.microsoft.com/office/drawing/2014/main" id="{A0EC10C8-4BF6-48F9-B794-788B249EBD69}"/>
            </a:ext>
          </a:extLst>
        </xdr:cNvPr>
        <xdr:cNvSpPr>
          <a:spLocks noChangeArrowheads="1"/>
        </xdr:cNvSpPr>
      </xdr:nvSpPr>
      <xdr:spPr bwMode="auto">
        <a:xfrm>
          <a:off x="4874559" y="694765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101" name="Rectangle 1">
          <a:extLst>
            <a:ext uri="{FF2B5EF4-FFF2-40B4-BE49-F238E27FC236}">
              <a16:creationId xmlns:a16="http://schemas.microsoft.com/office/drawing/2014/main" id="{490F884A-6B5B-47F0-B20B-067E5480C72C}"/>
            </a:ext>
          </a:extLst>
        </xdr:cNvPr>
        <xdr:cNvSpPr>
          <a:spLocks noChangeArrowheads="1"/>
        </xdr:cNvSpPr>
      </xdr:nvSpPr>
      <xdr:spPr bwMode="auto">
        <a:xfrm>
          <a:off x="5580529" y="1871382"/>
          <a:ext cx="180975" cy="930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102" name="Rectangle 15">
          <a:extLst>
            <a:ext uri="{FF2B5EF4-FFF2-40B4-BE49-F238E27FC236}">
              <a16:creationId xmlns:a16="http://schemas.microsoft.com/office/drawing/2014/main" id="{2EE4C467-CB84-4DB9-AC8C-2B360D751344}"/>
            </a:ext>
          </a:extLst>
        </xdr:cNvPr>
        <xdr:cNvSpPr>
          <a:spLocks noChangeArrowheads="1"/>
        </xdr:cNvSpPr>
      </xdr:nvSpPr>
      <xdr:spPr bwMode="auto">
        <a:xfrm>
          <a:off x="5580529" y="4224618"/>
          <a:ext cx="224118" cy="93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A8295DDF-3E9B-420B-9C7B-86EE0A21CDBE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BF1B7474-D240-475D-AC26-5D4794F67358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7EB477A0-B5E5-4E57-ACDD-5BD25F1141D4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31305DCD-4984-4953-80CA-F84506DB24FE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2A339307-5E94-4767-B3B6-F3C208061F7D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25A054B5-A75B-4BA7-BFFD-A17E07CC7BF7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9784D565-7680-40CE-B8CB-4D99B497F48B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DC6FD1E0-ED51-4CDB-86C0-4EC31EA7FB52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0A69B715-FA4E-4112-9576-75DACC036295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6541A45F-FA9C-4E34-BBED-6EB8F397E226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BDFB67C2-DA80-4FCB-9C40-693470A78480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B3A38524-74AD-4274-878A-D3598F922E0C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36363BF3-7559-4989-9337-5131B118BF6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2CC58235-564D-47BC-B5D9-5BDBB18EFC73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62FD7AC0-FEEF-4DD1-9BDD-70F3CD639956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3D4A53E5-877A-4F8D-8AC0-BFA719EEE0BF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70CA8FB7-97C4-48FF-8553-6241C608189A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C0668836-3815-4CF1-96FA-4A62DB870DF8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9789AF83-9A19-484B-880D-D2CB970843CD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16F3AC70-61B2-4906-88D2-01CC1BE746E8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1FB66FBE-5096-4919-A09A-500CFBD35CFC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934BE017-988D-4BAB-85EB-1D47782DAB4E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66EC734D-F6A8-4C12-92C4-5ACDD76B04DF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A06EC747-C711-4E04-9947-A194D1B444B3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832FBE68-9C76-46EB-8AE3-B8985428348D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7A447174-08CA-4D70-941E-C9CC9BA832BD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A59A7AF5-56D7-45FC-851E-9A9924DCB3AA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B006547E-FCE8-4CBA-9841-74CE960D223B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457CAECF-0501-4155-9FB1-DE532788376E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3F514854-32DF-4CD0-A3E1-B5B058AD29C3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A9EB72CB-1357-4BF1-B799-ACE9F05941B6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E60459E3-CA75-4500-9AE3-C4B9EC55DC6A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A79014C2-BA6D-4B75-9F20-186062E7CB14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18383285-850C-40C8-89C6-5D4B5D59462B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E75DAED3-511F-41C4-978D-365938AE3C4A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3A29EB45-65B0-4E89-8117-A97AAC7227A7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3FE17C5E-01F4-44AF-8E03-A969A48AF251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40940181-57E2-4215-87D1-2AAB111A9E02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86F9EACD-F1BD-4CCD-A4DC-01AC8EEF06D3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DDF6E783-D9E8-48D1-A7DA-2EED90A26694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8BEAF092-8937-4014-B650-1D134A27E3C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B5AF7013-9B9E-45B0-A2F9-0223820C98E2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78091932-312E-4B9A-8268-EB5F50F0D5DF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CD75C054-AF73-4A85-8A44-E481096CDB9D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B71CF658-0984-4E21-B8F7-2D37989A221E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33FADF0E-9595-46C5-B118-814449890E62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90EBB68-4B58-4AE1-8E68-38669CA5DD71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0AD387D7-2FA4-465F-BF7C-C6311CC5C147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89CB1A20-45F2-4D31-AFD6-B8F7CCAE2D25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17AE80DB-CC26-4C66-94DE-02C69B67185A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B26BAA45-B2F9-4774-8604-246518DE760F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75B933C0-8899-4892-8518-12407F4CDA1F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6F3C5B44-1AA6-4E37-AB94-7825EB60F23E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C9FAA816-4E5F-4FF5-BF64-C1C5CF71EB63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B367B49E-759C-48AA-AD32-38961FCE195D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33B0F284-7662-4D25-B1A9-AC42FB79DC2D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7B017905-C11E-4966-A315-4F044F548B03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DAC90F5A-1828-4490-ACFA-05DF2D8281D2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994416E5-8239-4F4C-AEBF-24B672EEDC8B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BDED3DCC-333E-496E-90AE-5C24AF3CDDF7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6877739E-2E50-4331-8AAD-A82E1BDC33D6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92347E3F-D70D-4C73-A564-F5C4429AB695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2C91961B-50C3-43E0-BDB7-27F4793ACB8F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21CBBA0C-F953-4776-942E-7F0660A9B4C9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057A5A04-2119-43F6-A3D6-965BB9B76C3C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E82B340B-2EDA-4016-899B-318442FD728E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2FE20168-D97F-484C-ABDB-B930EFD2C606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E96CEB49-E58C-4BAE-A50E-50DA12CE9401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D3E60BAD-DF54-4205-B314-384BAEC4B3BC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0B2DE318-DBFB-44C0-BB17-1319EA34057B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F3837F19-5BFD-4A8D-8489-616945800A4B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0CC62DC5-DE2E-4D11-A810-6BBA153915D2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76B1E875-20BF-4F06-BD6A-9B6E3B0B3E0F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49142131-871C-4A03-A274-0BCDBDF70797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A777D012-B896-460E-900E-535AAA41421A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7948312F-CBBC-4599-BCF7-5352B34785FF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56619540-ED73-48AC-99B2-8969DABF0DE2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2DE1845B-7BED-438F-8344-B9A30C6BAD2A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80EBE2C2-2DD2-4D45-ACDC-A1745E9F9BFB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5954DE81-6607-4700-8E04-E912CE6E87A6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6EE8979D-8273-4B48-AA4E-313811E445C4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B7F30710-E906-4CED-BB20-DF5E24E44F03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0670DE09-6D4D-4A94-AF0E-73953A4A8216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61A32FE1-96E6-4648-A0D6-138774166A73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27CA31F5-AFEE-4963-9E5F-28BC2BCAB080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66BB756D-4A6C-45C7-9B5C-C25D600C006F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A567BB67-6380-4B5D-A716-BAB4058A0B2D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32D0725F-CA06-4CB8-B391-5C56B4707668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4A05AF53-49DF-41A1-96E6-2B5C677BA68C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1AB85325-960A-484B-B3CE-EDE50C1C58E0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3AD053F4-8463-4B5B-A63C-2B3B2D5216CD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F224B7F0-9D66-46A0-B0DD-488DE3F8F227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03ABA89E-395E-4815-85EA-A25E442B094F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E20F4264-2091-499F-BD75-DEE492E01A77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2D4C74CC-514B-45BF-B1EB-4991ED31725C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E6D2B99F-CF13-4E72-B5A0-DADF633482DF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E9B9C02C-6197-434E-BC22-F56F9EBDA004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276BF247-06D4-4266-81CD-F066D75C7614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CC49793A-F84B-4C48-902C-C2EF2E502502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F7420DBF-266D-4D9C-8788-4B20CF2F2C02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1878190B-A567-4F59-8623-43CD8E97A14D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D30BD2B6-E2A5-4E37-A452-7A51D172B696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C492B463-7ED6-4A4B-A975-47527A50CAC4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35BEBB67-2E41-44C7-ABA1-CF8A1DF72F1E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1BE2358B-0ABD-494A-A8CD-04A957D86C67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B8A513F4-647B-42D9-A81F-8E58D4C73BB9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0FFC7C43-5E9B-4DEC-9FCE-1BF0863B7F51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1FBEEB70-F9F8-45F4-86CE-15EB4104C1DE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CE34029D-51B7-42C7-BBA4-6664AF0471C6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4240E01C-3FE3-487F-88EA-D063E42966A3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FE554098-C993-477A-AE4F-13C07BA771C5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25A77F76-15C8-4347-A5C7-3B5A3C9D1613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19050</xdr:rowOff>
    </xdr:from>
    <xdr:to>
      <xdr:col>3</xdr:col>
      <xdr:colOff>200025</xdr:colOff>
      <xdr:row>26</xdr:row>
      <xdr:rowOff>66675</xdr:rowOff>
    </xdr:to>
    <xdr:sp macro="" textlink="">
      <xdr:nvSpPr>
        <xdr:cNvPr id="2" name="Rectangle 175">
          <a:extLst>
            <a:ext uri="{FF2B5EF4-FFF2-40B4-BE49-F238E27FC236}">
              <a16:creationId xmlns:a16="http://schemas.microsoft.com/office/drawing/2014/main" id="{9CE396ED-FA01-4775-AAF9-166A68570381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000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209550</xdr:colOff>
      <xdr:row>30</xdr:row>
      <xdr:rowOff>0</xdr:rowOff>
    </xdr:from>
    <xdr:to>
      <xdr:col>7</xdr:col>
      <xdr:colOff>190500</xdr:colOff>
      <xdr:row>30</xdr:row>
      <xdr:rowOff>0</xdr:rowOff>
    </xdr:to>
    <xdr:sp macro="" textlink="">
      <xdr:nvSpPr>
        <xdr:cNvPr id="3" name="Rectangle 178">
          <a:extLst>
            <a:ext uri="{FF2B5EF4-FFF2-40B4-BE49-F238E27FC236}">
              <a16:creationId xmlns:a16="http://schemas.microsoft.com/office/drawing/2014/main" id="{0D0EBCF1-3AE1-4201-ADD7-32ED99E44B8E}"/>
            </a:ext>
          </a:extLst>
        </xdr:cNvPr>
        <xdr:cNvSpPr>
          <a:spLocks noChangeArrowheads="1"/>
        </xdr:cNvSpPr>
      </xdr:nvSpPr>
      <xdr:spPr bwMode="auto">
        <a:xfrm>
          <a:off x="3429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4" name="Rectangle 228">
          <a:extLst>
            <a:ext uri="{FF2B5EF4-FFF2-40B4-BE49-F238E27FC236}">
              <a16:creationId xmlns:a16="http://schemas.microsoft.com/office/drawing/2014/main" id="{AC750C6E-1C10-41D4-9973-67196EA6EA1E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5" name="Rectangle 230">
          <a:extLst>
            <a:ext uri="{FF2B5EF4-FFF2-40B4-BE49-F238E27FC236}">
              <a16:creationId xmlns:a16="http://schemas.microsoft.com/office/drawing/2014/main" id="{890B442B-5E72-46ED-BD42-AC5D1D6E28BE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6" name="Rectangle 231">
          <a:extLst>
            <a:ext uri="{FF2B5EF4-FFF2-40B4-BE49-F238E27FC236}">
              <a16:creationId xmlns:a16="http://schemas.microsoft.com/office/drawing/2014/main" id="{22D68BA2-3D70-4776-8FFD-ECBCC42D2E46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17</xdr:row>
      <xdr:rowOff>114300</xdr:rowOff>
    </xdr:from>
    <xdr:to>
      <xdr:col>14</xdr:col>
      <xdr:colOff>0</xdr:colOff>
      <xdr:row>19</xdr:row>
      <xdr:rowOff>161925</xdr:rowOff>
    </xdr:to>
    <xdr:sp macro="" textlink="">
      <xdr:nvSpPr>
        <xdr:cNvPr id="7" name="Rectangle 233">
          <a:extLst>
            <a:ext uri="{FF2B5EF4-FFF2-40B4-BE49-F238E27FC236}">
              <a16:creationId xmlns:a16="http://schemas.microsoft.com/office/drawing/2014/main" id="{2CFDD095-788C-493E-92DC-D1AF74085BDD}"/>
            </a:ext>
          </a:extLst>
        </xdr:cNvPr>
        <xdr:cNvSpPr>
          <a:spLocks noChangeArrowheads="1"/>
        </xdr:cNvSpPr>
      </xdr:nvSpPr>
      <xdr:spPr bwMode="auto">
        <a:xfrm>
          <a:off x="6000750" y="3209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24</xdr:row>
      <xdr:rowOff>114300</xdr:rowOff>
    </xdr:from>
    <xdr:to>
      <xdr:col>14</xdr:col>
      <xdr:colOff>0</xdr:colOff>
      <xdr:row>26</xdr:row>
      <xdr:rowOff>161925</xdr:rowOff>
    </xdr:to>
    <xdr:sp macro="" textlink="">
      <xdr:nvSpPr>
        <xdr:cNvPr id="8" name="Rectangle 234">
          <a:extLst>
            <a:ext uri="{FF2B5EF4-FFF2-40B4-BE49-F238E27FC236}">
              <a16:creationId xmlns:a16="http://schemas.microsoft.com/office/drawing/2014/main" id="{8E597B51-929C-448E-822A-4A8C2DE96B08}"/>
            </a:ext>
          </a:extLst>
        </xdr:cNvPr>
        <xdr:cNvSpPr>
          <a:spLocks noChangeArrowheads="1"/>
        </xdr:cNvSpPr>
      </xdr:nvSpPr>
      <xdr:spPr bwMode="auto">
        <a:xfrm>
          <a:off x="6000750" y="4410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9" name="Rectangle 236">
          <a:extLst>
            <a:ext uri="{FF2B5EF4-FFF2-40B4-BE49-F238E27FC236}">
              <a16:creationId xmlns:a16="http://schemas.microsoft.com/office/drawing/2014/main" id="{718C696C-8BFE-46DC-9AF2-FEC486733FDC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" name="Rectangle 238">
          <a:extLst>
            <a:ext uri="{FF2B5EF4-FFF2-40B4-BE49-F238E27FC236}">
              <a16:creationId xmlns:a16="http://schemas.microsoft.com/office/drawing/2014/main" id="{B766D760-A6B0-46A5-8909-C160FCED384D}"/>
            </a:ext>
          </a:extLst>
        </xdr:cNvPr>
        <xdr:cNvSpPr>
          <a:spLocks noChangeArrowheads="1"/>
        </xdr:cNvSpPr>
      </xdr:nvSpPr>
      <xdr:spPr bwMode="auto">
        <a:xfrm>
          <a:off x="60007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5</xdr:row>
      <xdr:rowOff>161925</xdr:rowOff>
    </xdr:to>
    <xdr:sp macro="" textlink="">
      <xdr:nvSpPr>
        <xdr:cNvPr id="11" name="Rectangle 239">
          <a:extLst>
            <a:ext uri="{FF2B5EF4-FFF2-40B4-BE49-F238E27FC236}">
              <a16:creationId xmlns:a16="http://schemas.microsoft.com/office/drawing/2014/main" id="{1376C83E-4784-45E7-B522-47978FDA6643}"/>
            </a:ext>
          </a:extLst>
        </xdr:cNvPr>
        <xdr:cNvSpPr>
          <a:spLocks noChangeArrowheads="1"/>
        </xdr:cNvSpPr>
      </xdr:nvSpPr>
      <xdr:spPr bwMode="auto">
        <a:xfrm>
          <a:off x="6000750" y="8096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14</xdr:col>
      <xdr:colOff>0</xdr:colOff>
      <xdr:row>12</xdr:row>
      <xdr:rowOff>161925</xdr:rowOff>
    </xdr:to>
    <xdr:sp macro="" textlink="">
      <xdr:nvSpPr>
        <xdr:cNvPr id="12" name="Rectangle 243">
          <a:extLst>
            <a:ext uri="{FF2B5EF4-FFF2-40B4-BE49-F238E27FC236}">
              <a16:creationId xmlns:a16="http://schemas.microsoft.com/office/drawing/2014/main" id="{3BE145B4-B0BD-47DD-90AD-9A9507D4D99A}"/>
            </a:ext>
          </a:extLst>
        </xdr:cNvPr>
        <xdr:cNvSpPr>
          <a:spLocks noChangeArrowheads="1"/>
        </xdr:cNvSpPr>
      </xdr:nvSpPr>
      <xdr:spPr bwMode="auto">
        <a:xfrm>
          <a:off x="6000750" y="2009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190500</xdr:colOff>
      <xdr:row>22</xdr:row>
      <xdr:rowOff>89647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6FB56154-0908-44BC-8FFC-25FBAACD40B8}"/>
            </a:ext>
          </a:extLst>
        </xdr:cNvPr>
        <xdr:cNvSpPr>
          <a:spLocks noChangeArrowheads="1"/>
        </xdr:cNvSpPr>
      </xdr:nvSpPr>
      <xdr:spPr bwMode="auto">
        <a:xfrm>
          <a:off x="2057400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B4B42BD3-A23A-42FB-B97F-049665800121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B1528D3A-2662-439E-AF8C-D7F073D9B7A0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6" name="Rectangle 11">
          <a:extLst>
            <a:ext uri="{FF2B5EF4-FFF2-40B4-BE49-F238E27FC236}">
              <a16:creationId xmlns:a16="http://schemas.microsoft.com/office/drawing/2014/main" id="{D0775658-BCA5-4227-8A73-DEC1F36A903C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17" name="Rectangle 12">
          <a:extLst>
            <a:ext uri="{FF2B5EF4-FFF2-40B4-BE49-F238E27FC236}">
              <a16:creationId xmlns:a16="http://schemas.microsoft.com/office/drawing/2014/main" id="{1EB5A872-2480-482A-8835-AD4810F5F98B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0</xdr:colOff>
      <xdr:row>24</xdr:row>
      <xdr:rowOff>19050</xdr:rowOff>
    </xdr:from>
    <xdr:to>
      <xdr:col>3</xdr:col>
      <xdr:colOff>224118</xdr:colOff>
      <xdr:row>29</xdr:row>
      <xdr:rowOff>112059</xdr:rowOff>
    </xdr:to>
    <xdr:sp macro="" textlink="">
      <xdr:nvSpPr>
        <xdr:cNvPr id="18" name="Rectangle 15">
          <a:extLst>
            <a:ext uri="{FF2B5EF4-FFF2-40B4-BE49-F238E27FC236}">
              <a16:creationId xmlns:a16="http://schemas.microsoft.com/office/drawing/2014/main" id="{321E0BBB-8469-4BAB-B9C3-FBA6AAE467C3}"/>
            </a:ext>
          </a:extLst>
        </xdr:cNvPr>
        <xdr:cNvSpPr>
          <a:spLocks noChangeArrowheads="1"/>
        </xdr:cNvSpPr>
      </xdr:nvSpPr>
      <xdr:spPr bwMode="auto">
        <a:xfrm>
          <a:off x="2047875" y="43148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9" name="Rectangle 52">
          <a:extLst>
            <a:ext uri="{FF2B5EF4-FFF2-40B4-BE49-F238E27FC236}">
              <a16:creationId xmlns:a16="http://schemas.microsoft.com/office/drawing/2014/main" id="{1301C7DE-84B9-402E-BAC7-90650D5F1B1C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180975</xdr:colOff>
      <xdr:row>8</xdr:row>
      <xdr:rowOff>89647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939E7C27-4F8B-46C1-B996-C1840A88EEC6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224118</xdr:colOff>
      <xdr:row>15</xdr:row>
      <xdr:rowOff>93008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4B45C12F-7AF4-49F4-9B0D-638F06B48B2D}"/>
            </a:ext>
          </a:extLst>
        </xdr:cNvPr>
        <xdr:cNvSpPr>
          <a:spLocks noChangeArrowheads="1"/>
        </xdr:cNvSpPr>
      </xdr:nvSpPr>
      <xdr:spPr bwMode="auto">
        <a:xfrm>
          <a:off x="2743200" y="1895475"/>
          <a:ext cx="224118" cy="9502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180975</xdr:colOff>
      <xdr:row>15</xdr:row>
      <xdr:rowOff>89646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53B328B9-6F5C-48FC-B703-CCAC5606DEF0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224118</xdr:colOff>
      <xdr:row>22</xdr:row>
      <xdr:rowOff>93009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C71FB78E-FF12-4B55-8E08-8E607B451719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180975</xdr:colOff>
      <xdr:row>29</xdr:row>
      <xdr:rowOff>89647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9B8BA83D-7131-4784-A6EE-88C10D6A0C99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224118</xdr:colOff>
      <xdr:row>8</xdr:row>
      <xdr:rowOff>93009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B919EF47-8037-4FBF-A2F2-3BAC6F206B98}"/>
            </a:ext>
          </a:extLst>
        </xdr:cNvPr>
        <xdr:cNvSpPr>
          <a:spLocks noChangeArrowheads="1"/>
        </xdr:cNvSpPr>
      </xdr:nvSpPr>
      <xdr:spPr bwMode="auto">
        <a:xfrm>
          <a:off x="4133850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22</xdr:row>
      <xdr:rowOff>89647</xdr:rowOff>
    </xdr:to>
    <xdr:sp macro="" textlink="">
      <xdr:nvSpPr>
        <xdr:cNvPr id="26" name="Rectangle 1">
          <a:extLst>
            <a:ext uri="{FF2B5EF4-FFF2-40B4-BE49-F238E27FC236}">
              <a16:creationId xmlns:a16="http://schemas.microsoft.com/office/drawing/2014/main" id="{E2228799-B624-48CE-83A1-13EC984AB359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94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224118</xdr:colOff>
      <xdr:row>8</xdr:row>
      <xdr:rowOff>93009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6CFF777A-FF2D-4D5D-A2FB-0BC793006582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15</xdr:row>
      <xdr:rowOff>89646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63B09C77-EAC3-4404-9C51-5AC5323EE498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94689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224118</xdr:colOff>
      <xdr:row>29</xdr:row>
      <xdr:rowOff>93009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042683E7-D759-44FF-9A43-8E34E5DD0515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224118" cy="95025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8027A145-CD3C-4262-8965-FD598E25D72C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545F444D-3C07-45EB-9A48-982D26DB300A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190500</xdr:colOff>
      <xdr:row>30</xdr:row>
      <xdr:rowOff>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3E1B8C7D-DC1F-434F-AE2E-E2E493880C49}"/>
            </a:ext>
          </a:extLst>
        </xdr:cNvPr>
        <xdr:cNvSpPr>
          <a:spLocks noChangeArrowheads="1"/>
        </xdr:cNvSpPr>
      </xdr:nvSpPr>
      <xdr:spPr bwMode="auto">
        <a:xfrm>
          <a:off x="62103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38100</xdr:colOff>
      <xdr:row>30</xdr:row>
      <xdr:rowOff>0</xdr:rowOff>
    </xdr:from>
    <xdr:to>
      <xdr:col>17</xdr:col>
      <xdr:colOff>238125</xdr:colOff>
      <xdr:row>30</xdr:row>
      <xdr:rowOff>0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26FC1A79-785C-454B-AB36-626F6E8BD86E}"/>
            </a:ext>
          </a:extLst>
        </xdr:cNvPr>
        <xdr:cNvSpPr>
          <a:spLocks noChangeArrowheads="1"/>
        </xdr:cNvSpPr>
      </xdr:nvSpPr>
      <xdr:spPr bwMode="auto">
        <a:xfrm>
          <a:off x="695325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8" name="Rectangle 11">
          <a:extLst>
            <a:ext uri="{FF2B5EF4-FFF2-40B4-BE49-F238E27FC236}">
              <a16:creationId xmlns:a16="http://schemas.microsoft.com/office/drawing/2014/main" id="{68BF317F-9358-4A5A-83AF-BD5082FA6684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9" name="Rectangle 12">
          <a:extLst>
            <a:ext uri="{FF2B5EF4-FFF2-40B4-BE49-F238E27FC236}">
              <a16:creationId xmlns:a16="http://schemas.microsoft.com/office/drawing/2014/main" id="{A1F2DC78-0633-44A2-9035-FED6285F669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190500</xdr:colOff>
      <xdr:row>30</xdr:row>
      <xdr:rowOff>0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id="{AEC5B713-977A-4E22-80F1-FA6A5A240FEE}"/>
            </a:ext>
          </a:extLst>
        </xdr:cNvPr>
        <xdr:cNvSpPr>
          <a:spLocks noChangeArrowheads="1"/>
        </xdr:cNvSpPr>
      </xdr:nvSpPr>
      <xdr:spPr bwMode="auto">
        <a:xfrm>
          <a:off x="62103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13" name="Rectangle 52">
          <a:extLst>
            <a:ext uri="{FF2B5EF4-FFF2-40B4-BE49-F238E27FC236}">
              <a16:creationId xmlns:a16="http://schemas.microsoft.com/office/drawing/2014/main" id="{3D86B14D-54C8-4507-B98B-D9A96DB6E05D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6" name="Rectangle 72">
          <a:extLst>
            <a:ext uri="{FF2B5EF4-FFF2-40B4-BE49-F238E27FC236}">
              <a16:creationId xmlns:a16="http://schemas.microsoft.com/office/drawing/2014/main" id="{D25E5113-9DB8-4080-B09C-A4F152779ACD}"/>
            </a:ext>
          </a:extLst>
        </xdr:cNvPr>
        <xdr:cNvSpPr>
          <a:spLocks noChangeArrowheads="1"/>
        </xdr:cNvSpPr>
      </xdr:nvSpPr>
      <xdr:spPr bwMode="auto">
        <a:xfrm>
          <a:off x="12258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7" name="Rectangle 73">
          <a:extLst>
            <a:ext uri="{FF2B5EF4-FFF2-40B4-BE49-F238E27FC236}">
              <a16:creationId xmlns:a16="http://schemas.microsoft.com/office/drawing/2014/main" id="{AE038287-01A6-4902-9B33-5F5D269BCA2C}"/>
            </a:ext>
          </a:extLst>
        </xdr:cNvPr>
        <xdr:cNvSpPr>
          <a:spLocks noChangeArrowheads="1"/>
        </xdr:cNvSpPr>
      </xdr:nvSpPr>
      <xdr:spPr bwMode="auto">
        <a:xfrm>
          <a:off x="12258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20" name="Rectangle 76">
          <a:extLst>
            <a:ext uri="{FF2B5EF4-FFF2-40B4-BE49-F238E27FC236}">
              <a16:creationId xmlns:a16="http://schemas.microsoft.com/office/drawing/2014/main" id="{4219D82D-C9EF-4F77-A6EB-3FB94334ED08}"/>
            </a:ext>
          </a:extLst>
        </xdr:cNvPr>
        <xdr:cNvSpPr>
          <a:spLocks noChangeArrowheads="1"/>
        </xdr:cNvSpPr>
      </xdr:nvSpPr>
      <xdr:spPr bwMode="auto">
        <a:xfrm>
          <a:off x="12258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23" name="Rectangle 83">
          <a:extLst>
            <a:ext uri="{FF2B5EF4-FFF2-40B4-BE49-F238E27FC236}">
              <a16:creationId xmlns:a16="http://schemas.microsoft.com/office/drawing/2014/main" id="{B0BBD461-73A5-4FCB-A272-6634928C23AB}"/>
            </a:ext>
          </a:extLst>
        </xdr:cNvPr>
        <xdr:cNvSpPr>
          <a:spLocks noChangeArrowheads="1"/>
        </xdr:cNvSpPr>
      </xdr:nvSpPr>
      <xdr:spPr bwMode="auto">
        <a:xfrm>
          <a:off x="12258675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47625</xdr:rowOff>
    </xdr:to>
    <xdr:sp macro="" textlink="">
      <xdr:nvSpPr>
        <xdr:cNvPr id="24" name="Rectangle 84">
          <a:extLst>
            <a:ext uri="{FF2B5EF4-FFF2-40B4-BE49-F238E27FC236}">
              <a16:creationId xmlns:a16="http://schemas.microsoft.com/office/drawing/2014/main" id="{55DEEBFB-1F23-4685-B755-825E303E5C53}"/>
            </a:ext>
          </a:extLst>
        </xdr:cNvPr>
        <xdr:cNvSpPr>
          <a:spLocks noChangeArrowheads="1"/>
        </xdr:cNvSpPr>
      </xdr:nvSpPr>
      <xdr:spPr bwMode="auto">
        <a:xfrm>
          <a:off x="12258675" y="866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25" name="Rectangle 85">
          <a:extLst>
            <a:ext uri="{FF2B5EF4-FFF2-40B4-BE49-F238E27FC236}">
              <a16:creationId xmlns:a16="http://schemas.microsoft.com/office/drawing/2014/main" id="{7F5946A2-1E83-46C9-8748-481DA46BFE27}"/>
            </a:ext>
          </a:extLst>
        </xdr:cNvPr>
        <xdr:cNvSpPr>
          <a:spLocks noChangeArrowheads="1"/>
        </xdr:cNvSpPr>
      </xdr:nvSpPr>
      <xdr:spPr bwMode="auto">
        <a:xfrm>
          <a:off x="12258675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20</xdr:row>
      <xdr:rowOff>47625</xdr:rowOff>
    </xdr:to>
    <xdr:sp macro="" textlink="">
      <xdr:nvSpPr>
        <xdr:cNvPr id="26" name="Rectangle 86">
          <a:extLst>
            <a:ext uri="{FF2B5EF4-FFF2-40B4-BE49-F238E27FC236}">
              <a16:creationId xmlns:a16="http://schemas.microsoft.com/office/drawing/2014/main" id="{A9C0ABCC-9FA0-4485-98D3-D0FCDE6104B4}"/>
            </a:ext>
          </a:extLst>
        </xdr:cNvPr>
        <xdr:cNvSpPr>
          <a:spLocks noChangeArrowheads="1"/>
        </xdr:cNvSpPr>
      </xdr:nvSpPr>
      <xdr:spPr bwMode="auto">
        <a:xfrm>
          <a:off x="12258675" y="3267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29" name="Rectangle 92">
          <a:extLst>
            <a:ext uri="{FF2B5EF4-FFF2-40B4-BE49-F238E27FC236}">
              <a16:creationId xmlns:a16="http://schemas.microsoft.com/office/drawing/2014/main" id="{C6A55BB7-B6BD-4546-91FD-236DA9E34BA8}"/>
            </a:ext>
          </a:extLst>
        </xdr:cNvPr>
        <xdr:cNvSpPr>
          <a:spLocks noChangeArrowheads="1"/>
        </xdr:cNvSpPr>
      </xdr:nvSpPr>
      <xdr:spPr bwMode="auto">
        <a:xfrm>
          <a:off x="12258675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30" name="Rectangle 93">
          <a:extLst>
            <a:ext uri="{FF2B5EF4-FFF2-40B4-BE49-F238E27FC236}">
              <a16:creationId xmlns:a16="http://schemas.microsoft.com/office/drawing/2014/main" id="{3D5841F4-D87B-45AD-9784-0542CE7304E1}"/>
            </a:ext>
          </a:extLst>
        </xdr:cNvPr>
        <xdr:cNvSpPr>
          <a:spLocks noChangeArrowheads="1"/>
        </xdr:cNvSpPr>
      </xdr:nvSpPr>
      <xdr:spPr bwMode="auto">
        <a:xfrm>
          <a:off x="12258675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20</xdr:row>
      <xdr:rowOff>47625</xdr:rowOff>
    </xdr:to>
    <xdr:sp macro="" textlink="">
      <xdr:nvSpPr>
        <xdr:cNvPr id="32" name="Rectangle 95">
          <a:extLst>
            <a:ext uri="{FF2B5EF4-FFF2-40B4-BE49-F238E27FC236}">
              <a16:creationId xmlns:a16="http://schemas.microsoft.com/office/drawing/2014/main" id="{AD7E88BD-44F9-4600-886D-EE835D9D06BB}"/>
            </a:ext>
          </a:extLst>
        </xdr:cNvPr>
        <xdr:cNvSpPr>
          <a:spLocks noChangeArrowheads="1"/>
        </xdr:cNvSpPr>
      </xdr:nvSpPr>
      <xdr:spPr bwMode="auto">
        <a:xfrm>
          <a:off x="12258675" y="3267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34" name="Rectangle 97">
          <a:extLst>
            <a:ext uri="{FF2B5EF4-FFF2-40B4-BE49-F238E27FC236}">
              <a16:creationId xmlns:a16="http://schemas.microsoft.com/office/drawing/2014/main" id="{842FF8E0-821F-4E6E-9B53-3F89E46CE90C}"/>
            </a:ext>
          </a:extLst>
        </xdr:cNvPr>
        <xdr:cNvSpPr>
          <a:spLocks noChangeArrowheads="1"/>
        </xdr:cNvSpPr>
      </xdr:nvSpPr>
      <xdr:spPr bwMode="auto">
        <a:xfrm>
          <a:off x="12258675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47625</xdr:rowOff>
    </xdr:to>
    <xdr:sp macro="" textlink="">
      <xdr:nvSpPr>
        <xdr:cNvPr id="35" name="Rectangle 98">
          <a:extLst>
            <a:ext uri="{FF2B5EF4-FFF2-40B4-BE49-F238E27FC236}">
              <a16:creationId xmlns:a16="http://schemas.microsoft.com/office/drawing/2014/main" id="{039A2CCE-650B-42BD-9213-FE8265CF7A1C}"/>
            </a:ext>
          </a:extLst>
        </xdr:cNvPr>
        <xdr:cNvSpPr>
          <a:spLocks noChangeArrowheads="1"/>
        </xdr:cNvSpPr>
      </xdr:nvSpPr>
      <xdr:spPr bwMode="auto">
        <a:xfrm>
          <a:off x="12258675" y="866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36" name="Rectangle 99">
          <a:extLst>
            <a:ext uri="{FF2B5EF4-FFF2-40B4-BE49-F238E27FC236}">
              <a16:creationId xmlns:a16="http://schemas.microsoft.com/office/drawing/2014/main" id="{0ABA89F4-FCDE-4B57-B28B-58C669A28B62}"/>
            </a:ext>
          </a:extLst>
        </xdr:cNvPr>
        <xdr:cNvSpPr>
          <a:spLocks noChangeArrowheads="1"/>
        </xdr:cNvSpPr>
      </xdr:nvSpPr>
      <xdr:spPr bwMode="auto">
        <a:xfrm>
          <a:off x="12258675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38" name="Rectangle 101">
          <a:extLst>
            <a:ext uri="{FF2B5EF4-FFF2-40B4-BE49-F238E27FC236}">
              <a16:creationId xmlns:a16="http://schemas.microsoft.com/office/drawing/2014/main" id="{81C353BE-6888-45D3-9D9D-122E80BBA0F8}"/>
            </a:ext>
          </a:extLst>
        </xdr:cNvPr>
        <xdr:cNvSpPr>
          <a:spLocks noChangeArrowheads="1"/>
        </xdr:cNvSpPr>
      </xdr:nvSpPr>
      <xdr:spPr bwMode="auto">
        <a:xfrm>
          <a:off x="12258675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42" name="Rectangle 124">
          <a:extLst>
            <a:ext uri="{FF2B5EF4-FFF2-40B4-BE49-F238E27FC236}">
              <a16:creationId xmlns:a16="http://schemas.microsoft.com/office/drawing/2014/main" id="{C08C32D2-84DF-4DEB-BA5F-560CE9FEAAC4}"/>
            </a:ext>
          </a:extLst>
        </xdr:cNvPr>
        <xdr:cNvSpPr>
          <a:spLocks noChangeArrowheads="1"/>
        </xdr:cNvSpPr>
      </xdr:nvSpPr>
      <xdr:spPr bwMode="auto">
        <a:xfrm>
          <a:off x="12258675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43" name="Rectangle 126">
          <a:extLst>
            <a:ext uri="{FF2B5EF4-FFF2-40B4-BE49-F238E27FC236}">
              <a16:creationId xmlns:a16="http://schemas.microsoft.com/office/drawing/2014/main" id="{DCDBF0BC-8AAB-492A-B5AF-4A0764BA90DE}"/>
            </a:ext>
          </a:extLst>
        </xdr:cNvPr>
        <xdr:cNvSpPr>
          <a:spLocks noChangeArrowheads="1"/>
        </xdr:cNvSpPr>
      </xdr:nvSpPr>
      <xdr:spPr bwMode="auto">
        <a:xfrm>
          <a:off x="12258675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44" name="Rectangle 127">
          <a:extLst>
            <a:ext uri="{FF2B5EF4-FFF2-40B4-BE49-F238E27FC236}">
              <a16:creationId xmlns:a16="http://schemas.microsoft.com/office/drawing/2014/main" id="{0BFB40B7-58CB-4195-B3D4-1B11107A9AB5}"/>
            </a:ext>
          </a:extLst>
        </xdr:cNvPr>
        <xdr:cNvSpPr>
          <a:spLocks noChangeArrowheads="1"/>
        </xdr:cNvSpPr>
      </xdr:nvSpPr>
      <xdr:spPr bwMode="auto">
        <a:xfrm>
          <a:off x="12258675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</xdr:colOff>
      <xdr:row>17</xdr:row>
      <xdr:rowOff>0</xdr:rowOff>
    </xdr:from>
    <xdr:to>
      <xdr:col>3</xdr:col>
      <xdr:colOff>190501</xdr:colOff>
      <xdr:row>21</xdr:row>
      <xdr:rowOff>123825</xdr:rowOff>
    </xdr:to>
    <xdr:sp macro="" textlink="">
      <xdr:nvSpPr>
        <xdr:cNvPr id="65" name="Rectangle 1">
          <a:extLst>
            <a:ext uri="{FF2B5EF4-FFF2-40B4-BE49-F238E27FC236}">
              <a16:creationId xmlns:a16="http://schemas.microsoft.com/office/drawing/2014/main" id="{62E2CD0A-A091-49E2-A939-A42C9CA065BD}"/>
            </a:ext>
          </a:extLst>
        </xdr:cNvPr>
        <xdr:cNvSpPr>
          <a:spLocks noChangeArrowheads="1"/>
        </xdr:cNvSpPr>
      </xdr:nvSpPr>
      <xdr:spPr bwMode="auto">
        <a:xfrm>
          <a:off x="2047876" y="30956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180975</xdr:colOff>
      <xdr:row>28</xdr:row>
      <xdr:rowOff>142875</xdr:rowOff>
    </xdr:to>
    <xdr:sp macro="" textlink="">
      <xdr:nvSpPr>
        <xdr:cNvPr id="66" name="Rectangle 1">
          <a:extLst>
            <a:ext uri="{FF2B5EF4-FFF2-40B4-BE49-F238E27FC236}">
              <a16:creationId xmlns:a16="http://schemas.microsoft.com/office/drawing/2014/main" id="{B2514782-E4D6-48E5-86E1-C0E01B076E26}"/>
            </a:ext>
          </a:extLst>
        </xdr:cNvPr>
        <xdr:cNvSpPr>
          <a:spLocks noChangeArrowheads="1"/>
        </xdr:cNvSpPr>
      </xdr:nvSpPr>
      <xdr:spPr bwMode="auto">
        <a:xfrm>
          <a:off x="2047875" y="42957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190500</xdr:colOff>
      <xdr:row>7</xdr:row>
      <xdr:rowOff>123825</xdr:rowOff>
    </xdr:to>
    <xdr:sp macro="" textlink="">
      <xdr:nvSpPr>
        <xdr:cNvPr id="47" name="Rectangle 1">
          <a:extLst>
            <a:ext uri="{FF2B5EF4-FFF2-40B4-BE49-F238E27FC236}">
              <a16:creationId xmlns:a16="http://schemas.microsoft.com/office/drawing/2014/main" id="{474FED29-48CD-413B-A623-8038D343D7B5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5</xdr:col>
      <xdr:colOff>19050</xdr:colOff>
      <xdr:row>30</xdr:row>
      <xdr:rowOff>161925</xdr:rowOff>
    </xdr:from>
    <xdr:to>
      <xdr:col>5</xdr:col>
      <xdr:colOff>200025</xdr:colOff>
      <xdr:row>35</xdr:row>
      <xdr:rowOff>133350</xdr:rowOff>
    </xdr:to>
    <xdr:sp macro="" textlink="">
      <xdr:nvSpPr>
        <xdr:cNvPr id="48" name="Rectangle 1">
          <a:extLst>
            <a:ext uri="{FF2B5EF4-FFF2-40B4-BE49-F238E27FC236}">
              <a16:creationId xmlns:a16="http://schemas.microsoft.com/office/drawing/2014/main" id="{FB731D99-E953-497F-93B1-6FCEF01C7A12}"/>
            </a:ext>
          </a:extLst>
        </xdr:cNvPr>
        <xdr:cNvSpPr>
          <a:spLocks noChangeArrowheads="1"/>
        </xdr:cNvSpPr>
      </xdr:nvSpPr>
      <xdr:spPr bwMode="auto">
        <a:xfrm>
          <a:off x="2762250" y="5486400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180975</xdr:colOff>
      <xdr:row>21</xdr:row>
      <xdr:rowOff>142875</xdr:rowOff>
    </xdr:to>
    <xdr:sp macro="" textlink="">
      <xdr:nvSpPr>
        <xdr:cNvPr id="49" name="Rectangle 1">
          <a:extLst>
            <a:ext uri="{FF2B5EF4-FFF2-40B4-BE49-F238E27FC236}">
              <a16:creationId xmlns:a16="http://schemas.microsoft.com/office/drawing/2014/main" id="{35CCC81C-D643-4324-923C-31E9514FC975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190500</xdr:colOff>
      <xdr:row>14</xdr:row>
      <xdr:rowOff>123825</xdr:rowOff>
    </xdr:to>
    <xdr:sp macro="" textlink="">
      <xdr:nvSpPr>
        <xdr:cNvPr id="50" name="Rectangle 1">
          <a:extLst>
            <a:ext uri="{FF2B5EF4-FFF2-40B4-BE49-F238E27FC236}">
              <a16:creationId xmlns:a16="http://schemas.microsoft.com/office/drawing/2014/main" id="{E6ECA474-1D0B-4AB8-9EC2-BF24D9283C35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190500</xdr:colOff>
      <xdr:row>28</xdr:row>
      <xdr:rowOff>123825</xdr:rowOff>
    </xdr:to>
    <xdr:sp macro="" textlink="">
      <xdr:nvSpPr>
        <xdr:cNvPr id="51" name="Rectangle 1">
          <a:extLst>
            <a:ext uri="{FF2B5EF4-FFF2-40B4-BE49-F238E27FC236}">
              <a16:creationId xmlns:a16="http://schemas.microsoft.com/office/drawing/2014/main" id="{541308E9-02C0-48C6-BD9D-6A99F7883144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180975</xdr:colOff>
      <xdr:row>35</xdr:row>
      <xdr:rowOff>142875</xdr:rowOff>
    </xdr:to>
    <xdr:sp macro="" textlink="">
      <xdr:nvSpPr>
        <xdr:cNvPr id="52" name="Rectangle 1">
          <a:extLst>
            <a:ext uri="{FF2B5EF4-FFF2-40B4-BE49-F238E27FC236}">
              <a16:creationId xmlns:a16="http://schemas.microsoft.com/office/drawing/2014/main" id="{52EB72FD-10EA-40BC-BCF4-B1DB20952F75}"/>
            </a:ext>
          </a:extLst>
        </xdr:cNvPr>
        <xdr:cNvSpPr>
          <a:spLocks noChangeArrowheads="1"/>
        </xdr:cNvSpPr>
      </xdr:nvSpPr>
      <xdr:spPr bwMode="auto">
        <a:xfrm>
          <a:off x="4133850" y="54959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21</xdr:row>
      <xdr:rowOff>142875</xdr:rowOff>
    </xdr:to>
    <xdr:sp macro="" textlink="">
      <xdr:nvSpPr>
        <xdr:cNvPr id="53" name="Rectangle 1">
          <a:extLst>
            <a:ext uri="{FF2B5EF4-FFF2-40B4-BE49-F238E27FC236}">
              <a16:creationId xmlns:a16="http://schemas.microsoft.com/office/drawing/2014/main" id="{65A32348-6F87-4914-8713-F1BCDE00DB86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190500</xdr:colOff>
      <xdr:row>7</xdr:row>
      <xdr:rowOff>123825</xdr:rowOff>
    </xdr:to>
    <xdr:sp macro="" textlink="">
      <xdr:nvSpPr>
        <xdr:cNvPr id="54" name="Rectangle 1">
          <a:extLst>
            <a:ext uri="{FF2B5EF4-FFF2-40B4-BE49-F238E27FC236}">
              <a16:creationId xmlns:a16="http://schemas.microsoft.com/office/drawing/2014/main" id="{BCFA9194-86A4-4C05-A194-DB97BFACAC5D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sp macro="" textlink="">
      <xdr:nvSpPr>
        <xdr:cNvPr id="55" name="Rectangle 1">
          <a:extLst>
            <a:ext uri="{FF2B5EF4-FFF2-40B4-BE49-F238E27FC236}">
              <a16:creationId xmlns:a16="http://schemas.microsoft.com/office/drawing/2014/main" id="{20E3136C-F52E-458C-AD85-243276D3429F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14</xdr:row>
      <xdr:rowOff>142875</xdr:rowOff>
    </xdr:to>
    <xdr:sp macro="" textlink="">
      <xdr:nvSpPr>
        <xdr:cNvPr id="56" name="Rectangle 1">
          <a:extLst>
            <a:ext uri="{FF2B5EF4-FFF2-40B4-BE49-F238E27FC236}">
              <a16:creationId xmlns:a16="http://schemas.microsoft.com/office/drawing/2014/main" id="{8C942937-ECA2-438A-8B75-B679510981CF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180975</xdr:colOff>
      <xdr:row>7</xdr:row>
      <xdr:rowOff>142875</xdr:rowOff>
    </xdr:to>
    <xdr:sp macro="" textlink="">
      <xdr:nvSpPr>
        <xdr:cNvPr id="57" name="Rectangle 1">
          <a:extLst>
            <a:ext uri="{FF2B5EF4-FFF2-40B4-BE49-F238E27FC236}">
              <a16:creationId xmlns:a16="http://schemas.microsoft.com/office/drawing/2014/main" id="{5581CC3F-5D6F-4FAA-A89D-85727EA572E1}"/>
            </a:ext>
          </a:extLst>
        </xdr:cNvPr>
        <xdr:cNvSpPr>
          <a:spLocks noChangeArrowheads="1"/>
        </xdr:cNvSpPr>
      </xdr:nvSpPr>
      <xdr:spPr bwMode="auto">
        <a:xfrm>
          <a:off x="6219825" y="6953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190500</xdr:colOff>
      <xdr:row>35</xdr:row>
      <xdr:rowOff>123825</xdr:rowOff>
    </xdr:to>
    <xdr:sp macro="" textlink="">
      <xdr:nvSpPr>
        <xdr:cNvPr id="58" name="Rectangle 1">
          <a:extLst>
            <a:ext uri="{FF2B5EF4-FFF2-40B4-BE49-F238E27FC236}">
              <a16:creationId xmlns:a16="http://schemas.microsoft.com/office/drawing/2014/main" id="{1A68826F-2A81-4655-9A54-43DF5EA6FAB0}"/>
            </a:ext>
          </a:extLst>
        </xdr:cNvPr>
        <xdr:cNvSpPr>
          <a:spLocks noChangeArrowheads="1"/>
        </xdr:cNvSpPr>
      </xdr:nvSpPr>
      <xdr:spPr bwMode="auto">
        <a:xfrm>
          <a:off x="6219825" y="54959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190500</xdr:colOff>
      <xdr:row>14</xdr:row>
      <xdr:rowOff>123825</xdr:rowOff>
    </xdr:to>
    <xdr:sp macro="" textlink="">
      <xdr:nvSpPr>
        <xdr:cNvPr id="59" name="Rectangle 1">
          <a:extLst>
            <a:ext uri="{FF2B5EF4-FFF2-40B4-BE49-F238E27FC236}">
              <a16:creationId xmlns:a16="http://schemas.microsoft.com/office/drawing/2014/main" id="{F8209A18-599F-4536-A80F-A9724A62A40B}"/>
            </a:ext>
          </a:extLst>
        </xdr:cNvPr>
        <xdr:cNvSpPr>
          <a:spLocks noChangeArrowheads="1"/>
        </xdr:cNvSpPr>
      </xdr:nvSpPr>
      <xdr:spPr bwMode="auto">
        <a:xfrm>
          <a:off x="6915150" y="18954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180975</xdr:colOff>
      <xdr:row>7</xdr:row>
      <xdr:rowOff>142875</xdr:rowOff>
    </xdr:to>
    <xdr:sp macro="" textlink="">
      <xdr:nvSpPr>
        <xdr:cNvPr id="60" name="Rectangle 1">
          <a:extLst>
            <a:ext uri="{FF2B5EF4-FFF2-40B4-BE49-F238E27FC236}">
              <a16:creationId xmlns:a16="http://schemas.microsoft.com/office/drawing/2014/main" id="{39E92241-2732-447B-88AF-E420B923B35E}"/>
            </a:ext>
          </a:extLst>
        </xdr:cNvPr>
        <xdr:cNvSpPr>
          <a:spLocks noChangeArrowheads="1"/>
        </xdr:cNvSpPr>
      </xdr:nvSpPr>
      <xdr:spPr bwMode="auto">
        <a:xfrm>
          <a:off x="6915150" y="6953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180975</xdr:colOff>
      <xdr:row>14</xdr:row>
      <xdr:rowOff>142875</xdr:rowOff>
    </xdr:to>
    <xdr:sp macro="" textlink="">
      <xdr:nvSpPr>
        <xdr:cNvPr id="61" name="Rectangle 1">
          <a:extLst>
            <a:ext uri="{FF2B5EF4-FFF2-40B4-BE49-F238E27FC236}">
              <a16:creationId xmlns:a16="http://schemas.microsoft.com/office/drawing/2014/main" id="{98C34A25-1CE4-4250-B241-B854DEEF9B5B}"/>
            </a:ext>
          </a:extLst>
        </xdr:cNvPr>
        <xdr:cNvSpPr>
          <a:spLocks noChangeArrowheads="1"/>
        </xdr:cNvSpPr>
      </xdr:nvSpPr>
      <xdr:spPr bwMode="auto">
        <a:xfrm>
          <a:off x="7610475" y="18954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190500</xdr:colOff>
      <xdr:row>35</xdr:row>
      <xdr:rowOff>123825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3F265799-D193-4D62-9D75-5C691FE80597}"/>
            </a:ext>
          </a:extLst>
        </xdr:cNvPr>
        <xdr:cNvSpPr>
          <a:spLocks noChangeArrowheads="1"/>
        </xdr:cNvSpPr>
      </xdr:nvSpPr>
      <xdr:spPr bwMode="auto">
        <a:xfrm>
          <a:off x="7610475" y="54959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190500</xdr:colOff>
      <xdr:row>21</xdr:row>
      <xdr:rowOff>123825</xdr:rowOff>
    </xdr:to>
    <xdr:sp macro="" textlink="">
      <xdr:nvSpPr>
        <xdr:cNvPr id="63" name="Rectangle 1">
          <a:extLst>
            <a:ext uri="{FF2B5EF4-FFF2-40B4-BE49-F238E27FC236}">
              <a16:creationId xmlns:a16="http://schemas.microsoft.com/office/drawing/2014/main" id="{E03D051B-82AD-4C85-B5A8-836B40881127}"/>
            </a:ext>
          </a:extLst>
        </xdr:cNvPr>
        <xdr:cNvSpPr>
          <a:spLocks noChangeArrowheads="1"/>
        </xdr:cNvSpPr>
      </xdr:nvSpPr>
      <xdr:spPr bwMode="auto">
        <a:xfrm>
          <a:off x="8305800" y="30956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180975</xdr:colOff>
      <xdr:row>28</xdr:row>
      <xdr:rowOff>142875</xdr:rowOff>
    </xdr:to>
    <xdr:sp macro="" textlink="">
      <xdr:nvSpPr>
        <xdr:cNvPr id="85" name="Rectangle 1">
          <a:extLst>
            <a:ext uri="{FF2B5EF4-FFF2-40B4-BE49-F238E27FC236}">
              <a16:creationId xmlns:a16="http://schemas.microsoft.com/office/drawing/2014/main" id="{D30BB54B-9514-4455-A787-77BC22999C1F}"/>
            </a:ext>
          </a:extLst>
        </xdr:cNvPr>
        <xdr:cNvSpPr>
          <a:spLocks noChangeArrowheads="1"/>
        </xdr:cNvSpPr>
      </xdr:nvSpPr>
      <xdr:spPr bwMode="auto">
        <a:xfrm>
          <a:off x="8305800" y="42957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4D1F452E-A20A-469A-90E0-6724DD855C56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F1A5F73F-608B-45CE-9616-14AA6FA38230}"/>
            </a:ext>
          </a:extLst>
        </xdr:cNvPr>
        <xdr:cNvSpPr>
          <a:spLocks noChangeArrowheads="1"/>
        </xdr:cNvSpPr>
      </xdr:nvSpPr>
      <xdr:spPr bwMode="auto">
        <a:xfrm>
          <a:off x="41910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190500</xdr:colOff>
      <xdr:row>30</xdr:row>
      <xdr:rowOff>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FC26D52A-E9B5-4664-BCE2-87EB047E3D5C}"/>
            </a:ext>
          </a:extLst>
        </xdr:cNvPr>
        <xdr:cNvSpPr>
          <a:spLocks noChangeArrowheads="1"/>
        </xdr:cNvSpPr>
      </xdr:nvSpPr>
      <xdr:spPr bwMode="auto">
        <a:xfrm>
          <a:off x="62103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38100</xdr:colOff>
      <xdr:row>30</xdr:row>
      <xdr:rowOff>0</xdr:rowOff>
    </xdr:from>
    <xdr:to>
      <xdr:col>17</xdr:col>
      <xdr:colOff>238125</xdr:colOff>
      <xdr:row>30</xdr:row>
      <xdr:rowOff>0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982E4BCD-24C7-4C06-A822-F33C1B52A75C}"/>
            </a:ext>
          </a:extLst>
        </xdr:cNvPr>
        <xdr:cNvSpPr>
          <a:spLocks noChangeArrowheads="1"/>
        </xdr:cNvSpPr>
      </xdr:nvSpPr>
      <xdr:spPr bwMode="auto">
        <a:xfrm>
          <a:off x="695325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27B4E557-05DD-4EAE-A292-EBC9F1DF97A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209550</xdr:colOff>
      <xdr:row>30</xdr:row>
      <xdr:rowOff>0</xdr:rowOff>
    </xdr:from>
    <xdr:to>
      <xdr:col>5</xdr:col>
      <xdr:colOff>190500</xdr:colOff>
      <xdr:row>30</xdr:row>
      <xdr:rowOff>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id="{5374C6ED-E662-4501-9F7A-489B2A77ABE3}"/>
            </a:ext>
          </a:extLst>
        </xdr:cNvPr>
        <xdr:cNvSpPr>
          <a:spLocks noChangeArrowheads="1"/>
        </xdr:cNvSpPr>
      </xdr:nvSpPr>
      <xdr:spPr bwMode="auto">
        <a:xfrm>
          <a:off x="2733675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209550</xdr:colOff>
      <xdr:row>30</xdr:row>
      <xdr:rowOff>0</xdr:rowOff>
    </xdr:from>
    <xdr:to>
      <xdr:col>15</xdr:col>
      <xdr:colOff>190500</xdr:colOff>
      <xdr:row>30</xdr:row>
      <xdr:rowOff>0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id="{44553812-6C08-4690-9A3E-DE11BD4D4ADB}"/>
            </a:ext>
          </a:extLst>
        </xdr:cNvPr>
        <xdr:cNvSpPr>
          <a:spLocks noChangeArrowheads="1"/>
        </xdr:cNvSpPr>
      </xdr:nvSpPr>
      <xdr:spPr bwMode="auto">
        <a:xfrm>
          <a:off x="62103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38100</xdr:colOff>
      <xdr:row>30</xdr:row>
      <xdr:rowOff>0</xdr:rowOff>
    </xdr:from>
    <xdr:to>
      <xdr:col>13</xdr:col>
      <xdr:colOff>238125</xdr:colOff>
      <xdr:row>30</xdr:row>
      <xdr:rowOff>0</xdr:rowOff>
    </xdr:to>
    <xdr:sp macro="" textlink="">
      <xdr:nvSpPr>
        <xdr:cNvPr id="9" name="Rectangle 52">
          <a:extLst>
            <a:ext uri="{FF2B5EF4-FFF2-40B4-BE49-F238E27FC236}">
              <a16:creationId xmlns:a16="http://schemas.microsoft.com/office/drawing/2014/main" id="{A527DD71-0200-4624-92D2-49AD6FCC113E}"/>
            </a:ext>
          </a:extLst>
        </xdr:cNvPr>
        <xdr:cNvSpPr>
          <a:spLocks noChangeArrowheads="1"/>
        </xdr:cNvSpPr>
      </xdr:nvSpPr>
      <xdr:spPr bwMode="auto">
        <a:xfrm>
          <a:off x="5562600" y="5324475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0" name="Rectangle 72">
          <a:extLst>
            <a:ext uri="{FF2B5EF4-FFF2-40B4-BE49-F238E27FC236}">
              <a16:creationId xmlns:a16="http://schemas.microsoft.com/office/drawing/2014/main" id="{2843C598-072D-4504-8DF0-584922FF4730}"/>
            </a:ext>
          </a:extLst>
        </xdr:cNvPr>
        <xdr:cNvSpPr>
          <a:spLocks noChangeArrowheads="1"/>
        </xdr:cNvSpPr>
      </xdr:nvSpPr>
      <xdr:spPr bwMode="auto">
        <a:xfrm>
          <a:off x="87820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1" name="Rectangle 73">
          <a:extLst>
            <a:ext uri="{FF2B5EF4-FFF2-40B4-BE49-F238E27FC236}">
              <a16:creationId xmlns:a16="http://schemas.microsoft.com/office/drawing/2014/main" id="{FCBC8335-18D2-4836-9052-651F7347FB18}"/>
            </a:ext>
          </a:extLst>
        </xdr:cNvPr>
        <xdr:cNvSpPr>
          <a:spLocks noChangeArrowheads="1"/>
        </xdr:cNvSpPr>
      </xdr:nvSpPr>
      <xdr:spPr bwMode="auto">
        <a:xfrm>
          <a:off x="87820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2" name="Rectangle 76">
          <a:extLst>
            <a:ext uri="{FF2B5EF4-FFF2-40B4-BE49-F238E27FC236}">
              <a16:creationId xmlns:a16="http://schemas.microsoft.com/office/drawing/2014/main" id="{6E55AD73-ADB6-491C-BCAF-3D5642356E82}"/>
            </a:ext>
          </a:extLst>
        </xdr:cNvPr>
        <xdr:cNvSpPr>
          <a:spLocks noChangeArrowheads="1"/>
        </xdr:cNvSpPr>
      </xdr:nvSpPr>
      <xdr:spPr bwMode="auto">
        <a:xfrm>
          <a:off x="87820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13" name="Rectangle 83">
          <a:extLst>
            <a:ext uri="{FF2B5EF4-FFF2-40B4-BE49-F238E27FC236}">
              <a16:creationId xmlns:a16="http://schemas.microsoft.com/office/drawing/2014/main" id="{E9BD3B93-C046-4A2B-B099-752C671A4E83}"/>
            </a:ext>
          </a:extLst>
        </xdr:cNvPr>
        <xdr:cNvSpPr>
          <a:spLocks noChangeArrowheads="1"/>
        </xdr:cNvSpPr>
      </xdr:nvSpPr>
      <xdr:spPr bwMode="auto">
        <a:xfrm>
          <a:off x="8782050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47625</xdr:rowOff>
    </xdr:to>
    <xdr:sp macro="" textlink="">
      <xdr:nvSpPr>
        <xdr:cNvPr id="14" name="Rectangle 84">
          <a:extLst>
            <a:ext uri="{FF2B5EF4-FFF2-40B4-BE49-F238E27FC236}">
              <a16:creationId xmlns:a16="http://schemas.microsoft.com/office/drawing/2014/main" id="{73F2FDDA-625D-423B-97CE-6E95439B49A3}"/>
            </a:ext>
          </a:extLst>
        </xdr:cNvPr>
        <xdr:cNvSpPr>
          <a:spLocks noChangeArrowheads="1"/>
        </xdr:cNvSpPr>
      </xdr:nvSpPr>
      <xdr:spPr bwMode="auto">
        <a:xfrm>
          <a:off x="8782050" y="866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15" name="Rectangle 85">
          <a:extLst>
            <a:ext uri="{FF2B5EF4-FFF2-40B4-BE49-F238E27FC236}">
              <a16:creationId xmlns:a16="http://schemas.microsoft.com/office/drawing/2014/main" id="{27E300FF-2E6E-4E33-832F-B24819D49455}"/>
            </a:ext>
          </a:extLst>
        </xdr:cNvPr>
        <xdr:cNvSpPr>
          <a:spLocks noChangeArrowheads="1"/>
        </xdr:cNvSpPr>
      </xdr:nvSpPr>
      <xdr:spPr bwMode="auto">
        <a:xfrm>
          <a:off x="8782050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20</xdr:row>
      <xdr:rowOff>47625</xdr:rowOff>
    </xdr:to>
    <xdr:sp macro="" textlink="">
      <xdr:nvSpPr>
        <xdr:cNvPr id="16" name="Rectangle 86">
          <a:extLst>
            <a:ext uri="{FF2B5EF4-FFF2-40B4-BE49-F238E27FC236}">
              <a16:creationId xmlns:a16="http://schemas.microsoft.com/office/drawing/2014/main" id="{6130043D-4013-44B8-9344-0C77FFAB7F3F}"/>
            </a:ext>
          </a:extLst>
        </xdr:cNvPr>
        <xdr:cNvSpPr>
          <a:spLocks noChangeArrowheads="1"/>
        </xdr:cNvSpPr>
      </xdr:nvSpPr>
      <xdr:spPr bwMode="auto">
        <a:xfrm>
          <a:off x="8782050" y="3267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 macro="" textlink="">
      <xdr:nvSpPr>
        <xdr:cNvPr id="17" name="Rectangle 92">
          <a:extLst>
            <a:ext uri="{FF2B5EF4-FFF2-40B4-BE49-F238E27FC236}">
              <a16:creationId xmlns:a16="http://schemas.microsoft.com/office/drawing/2014/main" id="{6122DB4A-7290-4B8B-810B-29AA6278C439}"/>
            </a:ext>
          </a:extLst>
        </xdr:cNvPr>
        <xdr:cNvSpPr>
          <a:spLocks noChangeArrowheads="1"/>
        </xdr:cNvSpPr>
      </xdr:nvSpPr>
      <xdr:spPr bwMode="auto">
        <a:xfrm>
          <a:off x="8782050" y="53244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18" name="Rectangle 93">
          <a:extLst>
            <a:ext uri="{FF2B5EF4-FFF2-40B4-BE49-F238E27FC236}">
              <a16:creationId xmlns:a16="http://schemas.microsoft.com/office/drawing/2014/main" id="{8FF8B357-A0E0-4B0D-99C4-9F4484AA2C5B}"/>
            </a:ext>
          </a:extLst>
        </xdr:cNvPr>
        <xdr:cNvSpPr>
          <a:spLocks noChangeArrowheads="1"/>
        </xdr:cNvSpPr>
      </xdr:nvSpPr>
      <xdr:spPr bwMode="auto">
        <a:xfrm>
          <a:off x="8782050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20</xdr:row>
      <xdr:rowOff>47625</xdr:rowOff>
    </xdr:to>
    <xdr:sp macro="" textlink="">
      <xdr:nvSpPr>
        <xdr:cNvPr id="19" name="Rectangle 95">
          <a:extLst>
            <a:ext uri="{FF2B5EF4-FFF2-40B4-BE49-F238E27FC236}">
              <a16:creationId xmlns:a16="http://schemas.microsoft.com/office/drawing/2014/main" id="{E41A0320-8015-4D57-B61B-BF1A89FCD113}"/>
            </a:ext>
          </a:extLst>
        </xdr:cNvPr>
        <xdr:cNvSpPr>
          <a:spLocks noChangeArrowheads="1"/>
        </xdr:cNvSpPr>
      </xdr:nvSpPr>
      <xdr:spPr bwMode="auto">
        <a:xfrm>
          <a:off x="8782050" y="32670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20" name="Rectangle 97">
          <a:extLst>
            <a:ext uri="{FF2B5EF4-FFF2-40B4-BE49-F238E27FC236}">
              <a16:creationId xmlns:a16="http://schemas.microsoft.com/office/drawing/2014/main" id="{AAA4F8C4-19DA-40B0-A59E-7D7A614FB81F}"/>
            </a:ext>
          </a:extLst>
        </xdr:cNvPr>
        <xdr:cNvSpPr>
          <a:spLocks noChangeArrowheads="1"/>
        </xdr:cNvSpPr>
      </xdr:nvSpPr>
      <xdr:spPr bwMode="auto">
        <a:xfrm>
          <a:off x="8782050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6</xdr:row>
      <xdr:rowOff>47625</xdr:rowOff>
    </xdr:to>
    <xdr:sp macro="" textlink="">
      <xdr:nvSpPr>
        <xdr:cNvPr id="21" name="Rectangle 98">
          <a:extLst>
            <a:ext uri="{FF2B5EF4-FFF2-40B4-BE49-F238E27FC236}">
              <a16:creationId xmlns:a16="http://schemas.microsoft.com/office/drawing/2014/main" id="{C3E0686D-145D-404B-9EFB-21DCA69863DA}"/>
            </a:ext>
          </a:extLst>
        </xdr:cNvPr>
        <xdr:cNvSpPr>
          <a:spLocks noChangeArrowheads="1"/>
        </xdr:cNvSpPr>
      </xdr:nvSpPr>
      <xdr:spPr bwMode="auto">
        <a:xfrm>
          <a:off x="8782050" y="8667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13</xdr:row>
      <xdr:rowOff>47625</xdr:rowOff>
    </xdr:to>
    <xdr:sp macro="" textlink="">
      <xdr:nvSpPr>
        <xdr:cNvPr id="22" name="Rectangle 99">
          <a:extLst>
            <a:ext uri="{FF2B5EF4-FFF2-40B4-BE49-F238E27FC236}">
              <a16:creationId xmlns:a16="http://schemas.microsoft.com/office/drawing/2014/main" id="{734A8ED0-35C0-432B-8B23-2E4579F81564}"/>
            </a:ext>
          </a:extLst>
        </xdr:cNvPr>
        <xdr:cNvSpPr>
          <a:spLocks noChangeArrowheads="1"/>
        </xdr:cNvSpPr>
      </xdr:nvSpPr>
      <xdr:spPr bwMode="auto">
        <a:xfrm>
          <a:off x="8782050" y="20669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27</xdr:row>
      <xdr:rowOff>47625</xdr:rowOff>
    </xdr:to>
    <xdr:sp macro="" textlink="">
      <xdr:nvSpPr>
        <xdr:cNvPr id="23" name="Rectangle 101">
          <a:extLst>
            <a:ext uri="{FF2B5EF4-FFF2-40B4-BE49-F238E27FC236}">
              <a16:creationId xmlns:a16="http://schemas.microsoft.com/office/drawing/2014/main" id="{47ECF054-42CD-4C1E-ABC4-549BCF35B6CE}"/>
            </a:ext>
          </a:extLst>
        </xdr:cNvPr>
        <xdr:cNvSpPr>
          <a:spLocks noChangeArrowheads="1"/>
        </xdr:cNvSpPr>
      </xdr:nvSpPr>
      <xdr:spPr bwMode="auto">
        <a:xfrm>
          <a:off x="8782050" y="446722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24" name="Rectangle 124">
          <a:extLst>
            <a:ext uri="{FF2B5EF4-FFF2-40B4-BE49-F238E27FC236}">
              <a16:creationId xmlns:a16="http://schemas.microsoft.com/office/drawing/2014/main" id="{A0F462F2-786D-44A1-AA60-B397EFF291CD}"/>
            </a:ext>
          </a:extLst>
        </xdr:cNvPr>
        <xdr:cNvSpPr>
          <a:spLocks noChangeArrowheads="1"/>
        </xdr:cNvSpPr>
      </xdr:nvSpPr>
      <xdr:spPr bwMode="auto">
        <a:xfrm>
          <a:off x="8782050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25" name="Rectangle 126">
          <a:extLst>
            <a:ext uri="{FF2B5EF4-FFF2-40B4-BE49-F238E27FC236}">
              <a16:creationId xmlns:a16="http://schemas.microsoft.com/office/drawing/2014/main" id="{D938345D-55AC-42A5-8A07-51D43BAEECBE}"/>
            </a:ext>
          </a:extLst>
        </xdr:cNvPr>
        <xdr:cNvSpPr>
          <a:spLocks noChangeArrowheads="1"/>
        </xdr:cNvSpPr>
      </xdr:nvSpPr>
      <xdr:spPr bwMode="auto">
        <a:xfrm>
          <a:off x="8782050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34</xdr:row>
      <xdr:rowOff>47625</xdr:rowOff>
    </xdr:to>
    <xdr:sp macro="" textlink="">
      <xdr:nvSpPr>
        <xdr:cNvPr id="26" name="Rectangle 127">
          <a:extLst>
            <a:ext uri="{FF2B5EF4-FFF2-40B4-BE49-F238E27FC236}">
              <a16:creationId xmlns:a16="http://schemas.microsoft.com/office/drawing/2014/main" id="{72BEB9B6-346F-469B-8913-4EBCC45D18BB}"/>
            </a:ext>
          </a:extLst>
        </xdr:cNvPr>
        <xdr:cNvSpPr>
          <a:spLocks noChangeArrowheads="1"/>
        </xdr:cNvSpPr>
      </xdr:nvSpPr>
      <xdr:spPr bwMode="auto">
        <a:xfrm>
          <a:off x="8782050" y="5667375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審判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</xdr:colOff>
      <xdr:row>17</xdr:row>
      <xdr:rowOff>0</xdr:rowOff>
    </xdr:from>
    <xdr:to>
      <xdr:col>3</xdr:col>
      <xdr:colOff>190501</xdr:colOff>
      <xdr:row>21</xdr:row>
      <xdr:rowOff>123825</xdr:rowOff>
    </xdr:to>
    <xdr:sp macro="" textlink="">
      <xdr:nvSpPr>
        <xdr:cNvPr id="27" name="Rectangle 1">
          <a:extLst>
            <a:ext uri="{FF2B5EF4-FFF2-40B4-BE49-F238E27FC236}">
              <a16:creationId xmlns:a16="http://schemas.microsoft.com/office/drawing/2014/main" id="{A7687379-BA3A-455B-84F0-00E0465E87D0}"/>
            </a:ext>
          </a:extLst>
        </xdr:cNvPr>
        <xdr:cNvSpPr>
          <a:spLocks noChangeArrowheads="1"/>
        </xdr:cNvSpPr>
      </xdr:nvSpPr>
      <xdr:spPr bwMode="auto">
        <a:xfrm>
          <a:off x="2047876" y="30956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180975</xdr:colOff>
      <xdr:row>28</xdr:row>
      <xdr:rowOff>142875</xdr:rowOff>
    </xdr:to>
    <xdr:sp macro="" textlink="">
      <xdr:nvSpPr>
        <xdr:cNvPr id="28" name="Rectangle 1">
          <a:extLst>
            <a:ext uri="{FF2B5EF4-FFF2-40B4-BE49-F238E27FC236}">
              <a16:creationId xmlns:a16="http://schemas.microsoft.com/office/drawing/2014/main" id="{4290EC91-9078-47B1-9F15-477DAAF17C27}"/>
            </a:ext>
          </a:extLst>
        </xdr:cNvPr>
        <xdr:cNvSpPr>
          <a:spLocks noChangeArrowheads="1"/>
        </xdr:cNvSpPr>
      </xdr:nvSpPr>
      <xdr:spPr bwMode="auto">
        <a:xfrm>
          <a:off x="2047875" y="42957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190500</xdr:colOff>
      <xdr:row>7</xdr:row>
      <xdr:rowOff>123825</xdr:rowOff>
    </xdr:to>
    <xdr:sp macro="" textlink="">
      <xdr:nvSpPr>
        <xdr:cNvPr id="29" name="Rectangle 1">
          <a:extLst>
            <a:ext uri="{FF2B5EF4-FFF2-40B4-BE49-F238E27FC236}">
              <a16:creationId xmlns:a16="http://schemas.microsoft.com/office/drawing/2014/main" id="{14DF1155-930F-420A-B9C0-C842D0654F31}"/>
            </a:ext>
          </a:extLst>
        </xdr:cNvPr>
        <xdr:cNvSpPr>
          <a:spLocks noChangeArrowheads="1"/>
        </xdr:cNvSpPr>
      </xdr:nvSpPr>
      <xdr:spPr bwMode="auto">
        <a:xfrm>
          <a:off x="2743200" y="6953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5</xdr:col>
      <xdr:colOff>19050</xdr:colOff>
      <xdr:row>30</xdr:row>
      <xdr:rowOff>161925</xdr:rowOff>
    </xdr:from>
    <xdr:to>
      <xdr:col>5</xdr:col>
      <xdr:colOff>200025</xdr:colOff>
      <xdr:row>35</xdr:row>
      <xdr:rowOff>133350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A93F4BE3-977B-4BDC-97B8-F57990EF7915}"/>
            </a:ext>
          </a:extLst>
        </xdr:cNvPr>
        <xdr:cNvSpPr>
          <a:spLocks noChangeArrowheads="1"/>
        </xdr:cNvSpPr>
      </xdr:nvSpPr>
      <xdr:spPr bwMode="auto">
        <a:xfrm>
          <a:off x="2762250" y="5486400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180975</xdr:colOff>
      <xdr:row>21</xdr:row>
      <xdr:rowOff>142875</xdr:rowOff>
    </xdr:to>
    <xdr:sp macro="" textlink="">
      <xdr:nvSpPr>
        <xdr:cNvPr id="31" name="Rectangle 1">
          <a:extLst>
            <a:ext uri="{FF2B5EF4-FFF2-40B4-BE49-F238E27FC236}">
              <a16:creationId xmlns:a16="http://schemas.microsoft.com/office/drawing/2014/main" id="{CA6D6276-C44A-4DF2-B858-A6C70DF596DC}"/>
            </a:ext>
          </a:extLst>
        </xdr:cNvPr>
        <xdr:cNvSpPr>
          <a:spLocks noChangeArrowheads="1"/>
        </xdr:cNvSpPr>
      </xdr:nvSpPr>
      <xdr:spPr bwMode="auto">
        <a:xfrm>
          <a:off x="3438525" y="30956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190500</xdr:colOff>
      <xdr:row>14</xdr:row>
      <xdr:rowOff>123825</xdr:rowOff>
    </xdr:to>
    <xdr:sp macro="" textlink="">
      <xdr:nvSpPr>
        <xdr:cNvPr id="32" name="Rectangle 1">
          <a:extLst>
            <a:ext uri="{FF2B5EF4-FFF2-40B4-BE49-F238E27FC236}">
              <a16:creationId xmlns:a16="http://schemas.microsoft.com/office/drawing/2014/main" id="{D7C85E89-FFE1-415E-9D64-25D742C53FA9}"/>
            </a:ext>
          </a:extLst>
        </xdr:cNvPr>
        <xdr:cNvSpPr>
          <a:spLocks noChangeArrowheads="1"/>
        </xdr:cNvSpPr>
      </xdr:nvSpPr>
      <xdr:spPr bwMode="auto">
        <a:xfrm>
          <a:off x="3438525" y="18954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190500</xdr:colOff>
      <xdr:row>28</xdr:row>
      <xdr:rowOff>123825</xdr:rowOff>
    </xdr:to>
    <xdr:sp macro="" textlink="">
      <xdr:nvSpPr>
        <xdr:cNvPr id="33" name="Rectangle 1">
          <a:extLst>
            <a:ext uri="{FF2B5EF4-FFF2-40B4-BE49-F238E27FC236}">
              <a16:creationId xmlns:a16="http://schemas.microsoft.com/office/drawing/2014/main" id="{DB41588A-5BDB-4F94-B790-436A77361086}"/>
            </a:ext>
          </a:extLst>
        </xdr:cNvPr>
        <xdr:cNvSpPr>
          <a:spLocks noChangeArrowheads="1"/>
        </xdr:cNvSpPr>
      </xdr:nvSpPr>
      <xdr:spPr bwMode="auto">
        <a:xfrm>
          <a:off x="4133850" y="42957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9</xdr:col>
      <xdr:colOff>180975</xdr:colOff>
      <xdr:row>35</xdr:row>
      <xdr:rowOff>142875</xdr:rowOff>
    </xdr:to>
    <xdr:sp macro="" textlink="">
      <xdr:nvSpPr>
        <xdr:cNvPr id="34" name="Rectangle 1">
          <a:extLst>
            <a:ext uri="{FF2B5EF4-FFF2-40B4-BE49-F238E27FC236}">
              <a16:creationId xmlns:a16="http://schemas.microsoft.com/office/drawing/2014/main" id="{284B9D78-61A3-45EC-9F8A-94E7D8FD6471}"/>
            </a:ext>
          </a:extLst>
        </xdr:cNvPr>
        <xdr:cNvSpPr>
          <a:spLocks noChangeArrowheads="1"/>
        </xdr:cNvSpPr>
      </xdr:nvSpPr>
      <xdr:spPr bwMode="auto">
        <a:xfrm>
          <a:off x="4133850" y="54959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180975</xdr:colOff>
      <xdr:row>21</xdr:row>
      <xdr:rowOff>142875</xdr:rowOff>
    </xdr:to>
    <xdr:sp macro="" textlink="">
      <xdr:nvSpPr>
        <xdr:cNvPr id="35" name="Rectangle 1">
          <a:extLst>
            <a:ext uri="{FF2B5EF4-FFF2-40B4-BE49-F238E27FC236}">
              <a16:creationId xmlns:a16="http://schemas.microsoft.com/office/drawing/2014/main" id="{B37E758A-1D68-4754-B6CF-E2E632B0E31E}"/>
            </a:ext>
          </a:extLst>
        </xdr:cNvPr>
        <xdr:cNvSpPr>
          <a:spLocks noChangeArrowheads="1"/>
        </xdr:cNvSpPr>
      </xdr:nvSpPr>
      <xdr:spPr bwMode="auto">
        <a:xfrm>
          <a:off x="4829175" y="30956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190500</xdr:colOff>
      <xdr:row>7</xdr:row>
      <xdr:rowOff>123825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69B36D98-5EE5-43E8-9D5E-E9985A6355D4}"/>
            </a:ext>
          </a:extLst>
        </xdr:cNvPr>
        <xdr:cNvSpPr>
          <a:spLocks noChangeArrowheads="1"/>
        </xdr:cNvSpPr>
      </xdr:nvSpPr>
      <xdr:spPr bwMode="auto">
        <a:xfrm>
          <a:off x="4829175" y="6953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sp macro="" textlink="">
      <xdr:nvSpPr>
        <xdr:cNvPr id="37" name="Rectangle 1">
          <a:extLst>
            <a:ext uri="{FF2B5EF4-FFF2-40B4-BE49-F238E27FC236}">
              <a16:creationId xmlns:a16="http://schemas.microsoft.com/office/drawing/2014/main" id="{F5E96FC5-7499-448A-B1E4-8607ED504841}"/>
            </a:ext>
          </a:extLst>
        </xdr:cNvPr>
        <xdr:cNvSpPr>
          <a:spLocks noChangeArrowheads="1"/>
        </xdr:cNvSpPr>
      </xdr:nvSpPr>
      <xdr:spPr bwMode="auto">
        <a:xfrm>
          <a:off x="5524500" y="42957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180975</xdr:colOff>
      <xdr:row>14</xdr:row>
      <xdr:rowOff>142875</xdr:rowOff>
    </xdr:to>
    <xdr:sp macro="" textlink="">
      <xdr:nvSpPr>
        <xdr:cNvPr id="38" name="Rectangle 1">
          <a:extLst>
            <a:ext uri="{FF2B5EF4-FFF2-40B4-BE49-F238E27FC236}">
              <a16:creationId xmlns:a16="http://schemas.microsoft.com/office/drawing/2014/main" id="{35E71F4A-D56A-4A29-A0A1-BCB0D024F18E}"/>
            </a:ext>
          </a:extLst>
        </xdr:cNvPr>
        <xdr:cNvSpPr>
          <a:spLocks noChangeArrowheads="1"/>
        </xdr:cNvSpPr>
      </xdr:nvSpPr>
      <xdr:spPr bwMode="auto">
        <a:xfrm>
          <a:off x="5524500" y="18954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180975</xdr:colOff>
      <xdr:row>7</xdr:row>
      <xdr:rowOff>142875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8C5FB7C5-FB76-43F6-8E45-D661429B2F3A}"/>
            </a:ext>
          </a:extLst>
        </xdr:cNvPr>
        <xdr:cNvSpPr>
          <a:spLocks noChangeArrowheads="1"/>
        </xdr:cNvSpPr>
      </xdr:nvSpPr>
      <xdr:spPr bwMode="auto">
        <a:xfrm>
          <a:off x="6219825" y="6953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190500</xdr:colOff>
      <xdr:row>35</xdr:row>
      <xdr:rowOff>123825</xdr:rowOff>
    </xdr:to>
    <xdr:sp macro="" textlink="">
      <xdr:nvSpPr>
        <xdr:cNvPr id="40" name="Rectangle 1">
          <a:extLst>
            <a:ext uri="{FF2B5EF4-FFF2-40B4-BE49-F238E27FC236}">
              <a16:creationId xmlns:a16="http://schemas.microsoft.com/office/drawing/2014/main" id="{CB9FC6CD-C6A3-4E14-AC5B-614A5E44F3EA}"/>
            </a:ext>
          </a:extLst>
        </xdr:cNvPr>
        <xdr:cNvSpPr>
          <a:spLocks noChangeArrowheads="1"/>
        </xdr:cNvSpPr>
      </xdr:nvSpPr>
      <xdr:spPr bwMode="auto">
        <a:xfrm>
          <a:off x="6219825" y="54959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190500</xdr:colOff>
      <xdr:row>14</xdr:row>
      <xdr:rowOff>123825</xdr:rowOff>
    </xdr:to>
    <xdr:sp macro="" textlink="">
      <xdr:nvSpPr>
        <xdr:cNvPr id="41" name="Rectangle 1">
          <a:extLst>
            <a:ext uri="{FF2B5EF4-FFF2-40B4-BE49-F238E27FC236}">
              <a16:creationId xmlns:a16="http://schemas.microsoft.com/office/drawing/2014/main" id="{5CA47D7F-35F7-4343-B35D-08EA3E377F4D}"/>
            </a:ext>
          </a:extLst>
        </xdr:cNvPr>
        <xdr:cNvSpPr>
          <a:spLocks noChangeArrowheads="1"/>
        </xdr:cNvSpPr>
      </xdr:nvSpPr>
      <xdr:spPr bwMode="auto">
        <a:xfrm>
          <a:off x="6915150" y="189547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180975</xdr:colOff>
      <xdr:row>7</xdr:row>
      <xdr:rowOff>142875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69E0644A-ABBD-4B7F-BE88-536ACC471D2D}"/>
            </a:ext>
          </a:extLst>
        </xdr:cNvPr>
        <xdr:cNvSpPr>
          <a:spLocks noChangeArrowheads="1"/>
        </xdr:cNvSpPr>
      </xdr:nvSpPr>
      <xdr:spPr bwMode="auto">
        <a:xfrm>
          <a:off x="6915150" y="69532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180975</xdr:colOff>
      <xdr:row>14</xdr:row>
      <xdr:rowOff>142875</xdr:rowOff>
    </xdr:to>
    <xdr:sp macro="" textlink="">
      <xdr:nvSpPr>
        <xdr:cNvPr id="43" name="Rectangle 1">
          <a:extLst>
            <a:ext uri="{FF2B5EF4-FFF2-40B4-BE49-F238E27FC236}">
              <a16:creationId xmlns:a16="http://schemas.microsoft.com/office/drawing/2014/main" id="{5FB5529E-54C2-4BB3-BCB7-992DB564E9DD}"/>
            </a:ext>
          </a:extLst>
        </xdr:cNvPr>
        <xdr:cNvSpPr>
          <a:spLocks noChangeArrowheads="1"/>
        </xdr:cNvSpPr>
      </xdr:nvSpPr>
      <xdr:spPr bwMode="auto">
        <a:xfrm>
          <a:off x="7610475" y="18954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190500</xdr:colOff>
      <xdr:row>35</xdr:row>
      <xdr:rowOff>123825</xdr:rowOff>
    </xdr:to>
    <xdr:sp macro="" textlink="">
      <xdr:nvSpPr>
        <xdr:cNvPr id="44" name="Rectangle 1">
          <a:extLst>
            <a:ext uri="{FF2B5EF4-FFF2-40B4-BE49-F238E27FC236}">
              <a16:creationId xmlns:a16="http://schemas.microsoft.com/office/drawing/2014/main" id="{B17040CB-D1B2-423E-BE99-691E5C38002C}"/>
            </a:ext>
          </a:extLst>
        </xdr:cNvPr>
        <xdr:cNvSpPr>
          <a:spLocks noChangeArrowheads="1"/>
        </xdr:cNvSpPr>
      </xdr:nvSpPr>
      <xdr:spPr bwMode="auto">
        <a:xfrm>
          <a:off x="7610475" y="54959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190500</xdr:colOff>
      <xdr:row>21</xdr:row>
      <xdr:rowOff>123825</xdr:rowOff>
    </xdr:to>
    <xdr:sp macro="" textlink="">
      <xdr:nvSpPr>
        <xdr:cNvPr id="45" name="Rectangle 1">
          <a:extLst>
            <a:ext uri="{FF2B5EF4-FFF2-40B4-BE49-F238E27FC236}">
              <a16:creationId xmlns:a16="http://schemas.microsoft.com/office/drawing/2014/main" id="{33B21686-1F3B-4C0A-B446-E7E429CFDC6F}"/>
            </a:ext>
          </a:extLst>
        </xdr:cNvPr>
        <xdr:cNvSpPr>
          <a:spLocks noChangeArrowheads="1"/>
        </xdr:cNvSpPr>
      </xdr:nvSpPr>
      <xdr:spPr bwMode="auto">
        <a:xfrm>
          <a:off x="8305800" y="3095625"/>
          <a:ext cx="1905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線審</a:t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180975</xdr:colOff>
      <xdr:row>28</xdr:row>
      <xdr:rowOff>142875</xdr:rowOff>
    </xdr:to>
    <xdr:sp macro="" textlink="">
      <xdr:nvSpPr>
        <xdr:cNvPr id="46" name="Rectangle 1">
          <a:extLst>
            <a:ext uri="{FF2B5EF4-FFF2-40B4-BE49-F238E27FC236}">
              <a16:creationId xmlns:a16="http://schemas.microsoft.com/office/drawing/2014/main" id="{485D26C8-92E0-4133-9B11-226F7264EDC6}"/>
            </a:ext>
          </a:extLst>
        </xdr:cNvPr>
        <xdr:cNvSpPr>
          <a:spLocks noChangeArrowheads="1"/>
        </xdr:cNvSpPr>
      </xdr:nvSpPr>
      <xdr:spPr bwMode="auto">
        <a:xfrm>
          <a:off x="8305800" y="4295775"/>
          <a:ext cx="1809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副審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得点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2"/>
  <sheetViews>
    <sheetView showZeros="0"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8.75" customWidth="1"/>
    <col min="21" max="24" width="6.25" customWidth="1"/>
  </cols>
  <sheetData>
    <row r="1" spans="1:24" ht="22.5" customHeight="1" x14ac:dyDescent="0.15">
      <c r="A1" s="14" t="s">
        <v>29</v>
      </c>
      <c r="B1" s="24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2"/>
    </row>
    <row r="2" spans="1:24" ht="18.75" customHeight="1" x14ac:dyDescent="0.15">
      <c r="A2" s="2" t="s">
        <v>7</v>
      </c>
      <c r="B2" s="2" t="s">
        <v>8</v>
      </c>
      <c r="C2" s="29">
        <v>1</v>
      </c>
      <c r="D2" s="29"/>
      <c r="E2" s="29">
        <v>2</v>
      </c>
      <c r="F2" s="29"/>
      <c r="G2" s="29">
        <v>3</v>
      </c>
      <c r="H2" s="29"/>
      <c r="I2" s="29">
        <v>4</v>
      </c>
      <c r="J2" s="29"/>
      <c r="K2" s="29">
        <v>5</v>
      </c>
      <c r="L2" s="29"/>
      <c r="M2" s="29">
        <v>6</v>
      </c>
      <c r="N2" s="29"/>
      <c r="O2" s="58" t="s">
        <v>12</v>
      </c>
      <c r="P2" s="59"/>
      <c r="Q2" s="58" t="s">
        <v>15</v>
      </c>
      <c r="R2" s="59"/>
      <c r="S2" s="5" t="s">
        <v>16</v>
      </c>
      <c r="T2" s="5" t="s">
        <v>17</v>
      </c>
    </row>
    <row r="3" spans="1:24" ht="13.5" customHeight="1" x14ac:dyDescent="0.15">
      <c r="A3" s="31" t="s">
        <v>76</v>
      </c>
      <c r="B3" s="2" t="s">
        <v>0</v>
      </c>
      <c r="C3" s="30"/>
      <c r="D3" s="30"/>
      <c r="E3" s="27"/>
      <c r="F3" s="28"/>
      <c r="G3" s="30"/>
      <c r="H3" s="30"/>
      <c r="I3" s="26"/>
      <c r="J3" s="26"/>
      <c r="K3" s="26"/>
      <c r="L3" s="26"/>
      <c r="M3" s="30"/>
      <c r="N3" s="30"/>
      <c r="O3" s="6" t="s">
        <v>9</v>
      </c>
      <c r="P3" s="6">
        <f>COUNTIF(C3:N6,"○")</f>
        <v>4</v>
      </c>
      <c r="Q3" s="6" t="s">
        <v>13</v>
      </c>
      <c r="R3" s="5">
        <f>X4+X6</f>
        <v>5</v>
      </c>
      <c r="S3" s="52">
        <f>SUM(C9:N9)</f>
        <v>4</v>
      </c>
      <c r="T3" s="55">
        <f>計算書!G6</f>
        <v>2</v>
      </c>
      <c r="V3" t="s">
        <v>22</v>
      </c>
      <c r="W3" s="39" t="s">
        <v>21</v>
      </c>
      <c r="X3" s="39"/>
    </row>
    <row r="4" spans="1:24" ht="13.5" customHeight="1" x14ac:dyDescent="0.15">
      <c r="A4" s="31"/>
      <c r="B4" s="2" t="s">
        <v>26</v>
      </c>
      <c r="C4" s="5" t="s">
        <v>80</v>
      </c>
      <c r="D4" s="5">
        <v>4</v>
      </c>
      <c r="E4" s="19"/>
      <c r="F4" s="19"/>
      <c r="G4" s="20" t="s">
        <v>78</v>
      </c>
      <c r="H4" s="20">
        <v>7</v>
      </c>
      <c r="I4" s="19"/>
      <c r="J4" s="19"/>
      <c r="K4" s="13"/>
      <c r="L4" s="13"/>
      <c r="M4" s="20" t="s">
        <v>80</v>
      </c>
      <c r="N4" s="20">
        <v>2</v>
      </c>
      <c r="O4" s="6" t="s">
        <v>10</v>
      </c>
      <c r="P4" s="6">
        <f>COUNTIF(C3:N6,"×")</f>
        <v>3</v>
      </c>
      <c r="Q4" s="6" t="s">
        <v>14</v>
      </c>
      <c r="R4" s="5">
        <f>X5+X6</f>
        <v>4</v>
      </c>
      <c r="S4" s="53"/>
      <c r="T4" s="56"/>
      <c r="V4" t="s">
        <v>23</v>
      </c>
      <c r="W4">
        <f>COUNTIF(C4:N6,"○")</f>
        <v>4</v>
      </c>
      <c r="X4" s="4">
        <f>W4*1</f>
        <v>4</v>
      </c>
    </row>
    <row r="5" spans="1:24" ht="13.5" customHeight="1" x14ac:dyDescent="0.15">
      <c r="A5" s="31"/>
      <c r="B5" s="2" t="s">
        <v>27</v>
      </c>
      <c r="C5" s="5" t="s">
        <v>79</v>
      </c>
      <c r="D5" s="5">
        <v>5</v>
      </c>
      <c r="E5" s="19"/>
      <c r="F5" s="19"/>
      <c r="G5" s="20" t="s">
        <v>79</v>
      </c>
      <c r="H5" s="20">
        <v>4</v>
      </c>
      <c r="I5" s="19"/>
      <c r="J5" s="19"/>
      <c r="K5" s="13"/>
      <c r="L5" s="13"/>
      <c r="M5" s="20" t="s">
        <v>78</v>
      </c>
      <c r="N5" s="20">
        <v>3</v>
      </c>
      <c r="O5" s="6" t="s">
        <v>11</v>
      </c>
      <c r="P5" s="6">
        <f>COUNTIF(C3:N6,"△")</f>
        <v>2</v>
      </c>
      <c r="Q5" s="40">
        <f>R3-R4</f>
        <v>1</v>
      </c>
      <c r="R5" s="41"/>
      <c r="S5" s="53"/>
      <c r="T5" s="56"/>
      <c r="V5" t="s">
        <v>24</v>
      </c>
      <c r="W5">
        <f>COUNTIF(C4:N6,"×")</f>
        <v>3</v>
      </c>
      <c r="X5" s="4">
        <f>W5*1</f>
        <v>3</v>
      </c>
    </row>
    <row r="6" spans="1:24" ht="13.5" customHeight="1" x14ac:dyDescent="0.15">
      <c r="A6" s="31"/>
      <c r="B6" s="2" t="s">
        <v>28</v>
      </c>
      <c r="C6" s="5" t="s">
        <v>78</v>
      </c>
      <c r="D6" s="16">
        <v>5</v>
      </c>
      <c r="E6" s="19"/>
      <c r="F6" s="19"/>
      <c r="G6" s="20" t="s">
        <v>79</v>
      </c>
      <c r="H6" s="20">
        <v>3</v>
      </c>
      <c r="I6" s="19"/>
      <c r="J6" s="19"/>
      <c r="K6" s="13"/>
      <c r="L6" s="13"/>
      <c r="M6" s="20" t="s">
        <v>78</v>
      </c>
      <c r="N6" s="20">
        <v>9</v>
      </c>
      <c r="O6" s="46">
        <f>P3*5+P4*0+P5*2</f>
        <v>24</v>
      </c>
      <c r="P6" s="47"/>
      <c r="Q6" s="42"/>
      <c r="R6" s="43"/>
      <c r="S6" s="53"/>
      <c r="T6" s="56"/>
      <c r="W6">
        <f>COUNTIF(C4:N6,"△")</f>
        <v>2</v>
      </c>
      <c r="X6" s="4">
        <f>W6*0.5</f>
        <v>1</v>
      </c>
    </row>
    <row r="7" spans="1:24" ht="13.5" customHeight="1" x14ac:dyDescent="0.15">
      <c r="A7" s="31"/>
      <c r="B7" s="2" t="s">
        <v>5</v>
      </c>
      <c r="C7" s="29">
        <f>D4+D5+D6</f>
        <v>14</v>
      </c>
      <c r="D7" s="29"/>
      <c r="E7" s="27"/>
      <c r="F7" s="28"/>
      <c r="G7" s="29">
        <f>H4+H5+H6</f>
        <v>14</v>
      </c>
      <c r="H7" s="29"/>
      <c r="I7" s="26"/>
      <c r="J7" s="26"/>
      <c r="K7" s="26"/>
      <c r="L7" s="26"/>
      <c r="M7" s="29">
        <f>N4+N5+N6</f>
        <v>14</v>
      </c>
      <c r="N7" s="29"/>
      <c r="O7" s="48"/>
      <c r="P7" s="49"/>
      <c r="Q7" s="42"/>
      <c r="R7" s="43"/>
      <c r="S7" s="53"/>
      <c r="T7" s="56"/>
    </row>
    <row r="8" spans="1:24" ht="13.5" customHeight="1" x14ac:dyDescent="0.15">
      <c r="A8" s="31"/>
      <c r="B8" s="2" t="s">
        <v>6</v>
      </c>
      <c r="C8" s="29">
        <f>C14</f>
        <v>15</v>
      </c>
      <c r="D8" s="29"/>
      <c r="E8" s="27"/>
      <c r="F8" s="28"/>
      <c r="G8" s="29">
        <f>G28</f>
        <v>17</v>
      </c>
      <c r="H8" s="29"/>
      <c r="I8" s="26"/>
      <c r="J8" s="26"/>
      <c r="K8" s="26"/>
      <c r="L8" s="26"/>
      <c r="M8" s="29">
        <f>M21</f>
        <v>6</v>
      </c>
      <c r="N8" s="29"/>
      <c r="O8" s="48"/>
      <c r="P8" s="49"/>
      <c r="Q8" s="42"/>
      <c r="R8" s="43"/>
      <c r="S8" s="53"/>
      <c r="T8" s="56"/>
      <c r="V8">
        <f>SUM(C8:N8)</f>
        <v>38</v>
      </c>
    </row>
    <row r="9" spans="1:24" ht="13.5" customHeight="1" x14ac:dyDescent="0.15">
      <c r="A9" s="31"/>
      <c r="B9" s="2" t="s">
        <v>4</v>
      </c>
      <c r="C9" s="29">
        <f>C7-C8</f>
        <v>-1</v>
      </c>
      <c r="D9" s="29"/>
      <c r="E9" s="27"/>
      <c r="F9" s="28"/>
      <c r="G9" s="29">
        <f>G7-G8</f>
        <v>-3</v>
      </c>
      <c r="H9" s="29"/>
      <c r="I9" s="26"/>
      <c r="J9" s="26"/>
      <c r="K9" s="26"/>
      <c r="L9" s="26"/>
      <c r="M9" s="29">
        <f>M7-M8</f>
        <v>8</v>
      </c>
      <c r="N9" s="29"/>
      <c r="O9" s="50"/>
      <c r="P9" s="51"/>
      <c r="Q9" s="44"/>
      <c r="R9" s="45"/>
      <c r="S9" s="54"/>
      <c r="T9" s="57"/>
    </row>
    <row r="10" spans="1:24" ht="13.5" customHeight="1" x14ac:dyDescent="0.15">
      <c r="A10" s="31" t="s">
        <v>45</v>
      </c>
      <c r="B10" s="2" t="s">
        <v>0</v>
      </c>
      <c r="C10" s="30"/>
      <c r="D10" s="30"/>
      <c r="E10" s="26"/>
      <c r="F10" s="26"/>
      <c r="G10" s="26"/>
      <c r="H10" s="26"/>
      <c r="I10" s="30"/>
      <c r="J10" s="30"/>
      <c r="K10" s="30"/>
      <c r="L10" s="30"/>
      <c r="M10" s="26"/>
      <c r="N10" s="26"/>
      <c r="O10" s="6" t="s">
        <v>9</v>
      </c>
      <c r="P10" s="6">
        <f>COUNTIF(C10:N13,"○")</f>
        <v>2</v>
      </c>
      <c r="Q10" s="6" t="s">
        <v>13</v>
      </c>
      <c r="R10" s="5">
        <f>X11+X13</f>
        <v>2.5</v>
      </c>
      <c r="S10" s="52">
        <f>SUM(C16:N16)</f>
        <v>-14</v>
      </c>
      <c r="T10" s="55">
        <f>計算書!G7</f>
        <v>4</v>
      </c>
      <c r="W10" s="39"/>
      <c r="X10" s="39"/>
    </row>
    <row r="11" spans="1:24" ht="13.5" customHeight="1" x14ac:dyDescent="0.15">
      <c r="A11" s="31"/>
      <c r="B11" s="2" t="s">
        <v>26</v>
      </c>
      <c r="C11" s="5" t="s">
        <v>80</v>
      </c>
      <c r="D11" s="5">
        <v>4</v>
      </c>
      <c r="E11" s="13"/>
      <c r="F11" s="13"/>
      <c r="G11" s="13"/>
      <c r="H11" s="13"/>
      <c r="I11" s="20" t="s">
        <v>79</v>
      </c>
      <c r="J11" s="20">
        <v>2</v>
      </c>
      <c r="K11" s="5" t="s">
        <v>78</v>
      </c>
      <c r="L11" s="5">
        <v>7</v>
      </c>
      <c r="M11" s="13"/>
      <c r="N11" s="13"/>
      <c r="O11" s="6" t="s">
        <v>10</v>
      </c>
      <c r="P11" s="6">
        <f>COUNTIF(C10:N13,"×")</f>
        <v>6</v>
      </c>
      <c r="Q11" s="6" t="s">
        <v>14</v>
      </c>
      <c r="R11" s="5">
        <f>X12+X13</f>
        <v>6.5</v>
      </c>
      <c r="S11" s="53"/>
      <c r="T11" s="56"/>
      <c r="W11">
        <f>COUNTIF(C11:N13,"○")</f>
        <v>2</v>
      </c>
      <c r="X11" s="4">
        <f>W11*1</f>
        <v>2</v>
      </c>
    </row>
    <row r="12" spans="1:24" ht="13.5" customHeight="1" x14ac:dyDescent="0.15">
      <c r="A12" s="31"/>
      <c r="B12" s="2" t="s">
        <v>27</v>
      </c>
      <c r="C12" s="5" t="s">
        <v>78</v>
      </c>
      <c r="D12" s="5">
        <v>8</v>
      </c>
      <c r="E12" s="13"/>
      <c r="F12" s="13"/>
      <c r="G12" s="13"/>
      <c r="H12" s="13"/>
      <c r="I12" s="20" t="s">
        <v>79</v>
      </c>
      <c r="J12" s="20">
        <v>4</v>
      </c>
      <c r="K12" s="5" t="s">
        <v>79</v>
      </c>
      <c r="L12" s="5">
        <v>2</v>
      </c>
      <c r="M12" s="13"/>
      <c r="N12" s="13"/>
      <c r="O12" s="6" t="s">
        <v>11</v>
      </c>
      <c r="P12" s="6">
        <f>COUNTIF(C10:N13,"△")</f>
        <v>1</v>
      </c>
      <c r="Q12" s="40">
        <f>R10-R11</f>
        <v>-4</v>
      </c>
      <c r="R12" s="41"/>
      <c r="S12" s="53"/>
      <c r="T12" s="56"/>
      <c r="W12">
        <f>COUNTIF(C11:N13,"×")</f>
        <v>6</v>
      </c>
      <c r="X12" s="4">
        <f>W12*1</f>
        <v>6</v>
      </c>
    </row>
    <row r="13" spans="1:24" ht="13.5" customHeight="1" x14ac:dyDescent="0.15">
      <c r="A13" s="31"/>
      <c r="B13" s="2" t="s">
        <v>28</v>
      </c>
      <c r="C13" s="5" t="s">
        <v>79</v>
      </c>
      <c r="D13" s="5">
        <v>3</v>
      </c>
      <c r="E13" s="13"/>
      <c r="F13" s="13"/>
      <c r="G13" s="13"/>
      <c r="H13" s="13"/>
      <c r="I13" s="20" t="s">
        <v>79</v>
      </c>
      <c r="J13" s="20">
        <v>3</v>
      </c>
      <c r="K13" s="5" t="s">
        <v>79</v>
      </c>
      <c r="L13" s="5">
        <v>3</v>
      </c>
      <c r="M13" s="13"/>
      <c r="N13" s="13"/>
      <c r="O13" s="46">
        <f>P10*5+P11*0+P12*2</f>
        <v>12</v>
      </c>
      <c r="P13" s="47"/>
      <c r="Q13" s="42"/>
      <c r="R13" s="43"/>
      <c r="S13" s="53"/>
      <c r="T13" s="56"/>
      <c r="W13">
        <f>COUNTIF(C11:N13,"△")</f>
        <v>1</v>
      </c>
      <c r="X13" s="4">
        <f>W13*0.5</f>
        <v>0.5</v>
      </c>
    </row>
    <row r="14" spans="1:24" ht="13.5" customHeight="1" x14ac:dyDescent="0.15">
      <c r="A14" s="31"/>
      <c r="B14" s="17" t="s">
        <v>5</v>
      </c>
      <c r="C14" s="29">
        <f>D11+D12+D13</f>
        <v>15</v>
      </c>
      <c r="D14" s="29"/>
      <c r="E14" s="26"/>
      <c r="F14" s="26"/>
      <c r="G14" s="26"/>
      <c r="H14" s="26"/>
      <c r="I14" s="29">
        <f>J11+J12+J13</f>
        <v>9</v>
      </c>
      <c r="J14" s="29"/>
      <c r="K14" s="29">
        <f>L11+L12+L13</f>
        <v>12</v>
      </c>
      <c r="L14" s="29"/>
      <c r="M14" s="26"/>
      <c r="N14" s="26"/>
      <c r="O14" s="48"/>
      <c r="P14" s="49"/>
      <c r="Q14" s="42"/>
      <c r="R14" s="43"/>
      <c r="S14" s="53"/>
      <c r="T14" s="56"/>
    </row>
    <row r="15" spans="1:24" ht="13.5" customHeight="1" x14ac:dyDescent="0.15">
      <c r="A15" s="31"/>
      <c r="B15" s="2" t="s">
        <v>6</v>
      </c>
      <c r="C15" s="29">
        <f>C7</f>
        <v>14</v>
      </c>
      <c r="D15" s="29"/>
      <c r="E15" s="26"/>
      <c r="F15" s="26"/>
      <c r="G15" s="26"/>
      <c r="H15" s="26"/>
      <c r="I15" s="29">
        <f>I21</f>
        <v>22</v>
      </c>
      <c r="J15" s="29"/>
      <c r="K15" s="29">
        <f>K28</f>
        <v>14</v>
      </c>
      <c r="L15" s="29"/>
      <c r="M15" s="26"/>
      <c r="N15" s="26"/>
      <c r="O15" s="48"/>
      <c r="P15" s="49"/>
      <c r="Q15" s="42"/>
      <c r="R15" s="43"/>
      <c r="S15" s="53"/>
      <c r="T15" s="56"/>
      <c r="V15">
        <f>SUM(C15:N15)</f>
        <v>50</v>
      </c>
    </row>
    <row r="16" spans="1:24" ht="13.5" customHeight="1" x14ac:dyDescent="0.15">
      <c r="A16" s="31"/>
      <c r="B16" s="2" t="s">
        <v>4</v>
      </c>
      <c r="C16" s="29">
        <f>C14-C15</f>
        <v>1</v>
      </c>
      <c r="D16" s="29"/>
      <c r="E16" s="26"/>
      <c r="F16" s="26"/>
      <c r="G16" s="26"/>
      <c r="H16" s="26"/>
      <c r="I16" s="29">
        <f>I14-I15</f>
        <v>-13</v>
      </c>
      <c r="J16" s="29"/>
      <c r="K16" s="29">
        <f>K14-K15</f>
        <v>-2</v>
      </c>
      <c r="L16" s="29"/>
      <c r="M16" s="26"/>
      <c r="N16" s="26"/>
      <c r="O16" s="50"/>
      <c r="P16" s="51"/>
      <c r="Q16" s="44"/>
      <c r="R16" s="45"/>
      <c r="S16" s="54"/>
      <c r="T16" s="57"/>
    </row>
    <row r="17" spans="1:24" ht="18.75" customHeight="1" x14ac:dyDescent="0.15">
      <c r="A17" s="36" t="s">
        <v>46</v>
      </c>
      <c r="B17" s="2" t="s">
        <v>0</v>
      </c>
      <c r="C17" s="26"/>
      <c r="D17" s="26"/>
      <c r="E17" s="30"/>
      <c r="F17" s="30"/>
      <c r="G17" s="26"/>
      <c r="H17" s="26"/>
      <c r="I17" s="30"/>
      <c r="J17" s="30"/>
      <c r="K17" s="26"/>
      <c r="L17" s="26"/>
      <c r="M17" s="30"/>
      <c r="N17" s="30"/>
      <c r="O17" s="6" t="s">
        <v>9</v>
      </c>
      <c r="P17" s="6">
        <f>COUNTIF(C17:N20,"○")</f>
        <v>6</v>
      </c>
      <c r="Q17" s="6" t="s">
        <v>13</v>
      </c>
      <c r="R17" s="5">
        <f>X18+X20</f>
        <v>6.5</v>
      </c>
      <c r="S17" s="52">
        <f>SUM(C23:N23)</f>
        <v>20</v>
      </c>
      <c r="T17" s="55">
        <f>計算書!G8</f>
        <v>1</v>
      </c>
    </row>
    <row r="18" spans="1:24" ht="13.5" customHeight="1" x14ac:dyDescent="0.15">
      <c r="A18" s="37"/>
      <c r="B18" s="2" t="s">
        <v>26</v>
      </c>
      <c r="C18" s="13"/>
      <c r="D18" s="13"/>
      <c r="E18" s="5" t="s">
        <v>78</v>
      </c>
      <c r="F18" s="5">
        <v>11</v>
      </c>
      <c r="G18" s="13"/>
      <c r="H18" s="13"/>
      <c r="I18" s="5" t="s">
        <v>78</v>
      </c>
      <c r="J18" s="5">
        <v>5</v>
      </c>
      <c r="K18" s="13"/>
      <c r="L18" s="13"/>
      <c r="M18" s="20" t="s">
        <v>80</v>
      </c>
      <c r="N18" s="20">
        <v>2</v>
      </c>
      <c r="O18" s="6" t="s">
        <v>10</v>
      </c>
      <c r="P18" s="6">
        <f>COUNTIF(C17:N20,"×")</f>
        <v>2</v>
      </c>
      <c r="Q18" s="6" t="s">
        <v>14</v>
      </c>
      <c r="R18" s="5">
        <f>X19+X20</f>
        <v>2.5</v>
      </c>
      <c r="S18" s="53"/>
      <c r="T18" s="56"/>
      <c r="W18">
        <f>COUNTIF(C18:N20,"○")</f>
        <v>6</v>
      </c>
      <c r="X18" s="4">
        <f>W18*1</f>
        <v>6</v>
      </c>
    </row>
    <row r="19" spans="1:24" ht="13.5" customHeight="1" x14ac:dyDescent="0.15">
      <c r="A19" s="37"/>
      <c r="B19" s="2" t="s">
        <v>27</v>
      </c>
      <c r="C19" s="13"/>
      <c r="D19" s="13"/>
      <c r="E19" s="5" t="s">
        <v>78</v>
      </c>
      <c r="F19" s="5">
        <v>5</v>
      </c>
      <c r="G19" s="13"/>
      <c r="H19" s="13"/>
      <c r="I19" s="5" t="s">
        <v>78</v>
      </c>
      <c r="J19" s="5">
        <v>8</v>
      </c>
      <c r="K19" s="13"/>
      <c r="L19" s="13"/>
      <c r="M19" s="20" t="s">
        <v>79</v>
      </c>
      <c r="N19" s="20">
        <v>2</v>
      </c>
      <c r="O19" s="6" t="s">
        <v>11</v>
      </c>
      <c r="P19" s="6">
        <f>COUNTIF(C17:N20,"△")</f>
        <v>1</v>
      </c>
      <c r="Q19" s="40">
        <f>R17-R18</f>
        <v>4</v>
      </c>
      <c r="R19" s="41"/>
      <c r="S19" s="53"/>
      <c r="T19" s="56"/>
      <c r="W19">
        <f>COUNTIF(C18:N20,"×")</f>
        <v>2</v>
      </c>
      <c r="X19" s="4">
        <f>W19*1</f>
        <v>2</v>
      </c>
    </row>
    <row r="20" spans="1:24" ht="13.5" customHeight="1" x14ac:dyDescent="0.15">
      <c r="A20" s="37"/>
      <c r="B20" s="2" t="s">
        <v>28</v>
      </c>
      <c r="C20" s="13"/>
      <c r="D20" s="13"/>
      <c r="E20" s="5" t="s">
        <v>78</v>
      </c>
      <c r="F20" s="5">
        <v>8</v>
      </c>
      <c r="G20" s="13"/>
      <c r="H20" s="13"/>
      <c r="I20" s="5" t="s">
        <v>78</v>
      </c>
      <c r="J20" s="5">
        <v>9</v>
      </c>
      <c r="K20" s="13"/>
      <c r="L20" s="13"/>
      <c r="M20" s="20" t="s">
        <v>79</v>
      </c>
      <c r="N20" s="20">
        <v>2</v>
      </c>
      <c r="O20" s="46">
        <f>P17*5+P18*0+P19*2</f>
        <v>32</v>
      </c>
      <c r="P20" s="47"/>
      <c r="Q20" s="42"/>
      <c r="R20" s="43"/>
      <c r="S20" s="53"/>
      <c r="T20" s="56"/>
      <c r="W20">
        <f>COUNTIF(C18:N20,"△")</f>
        <v>1</v>
      </c>
      <c r="X20" s="4">
        <f>W20*0.5</f>
        <v>0.5</v>
      </c>
    </row>
    <row r="21" spans="1:24" ht="13.5" customHeight="1" x14ac:dyDescent="0.15">
      <c r="A21" s="37"/>
      <c r="B21" s="2" t="s">
        <v>5</v>
      </c>
      <c r="C21" s="26"/>
      <c r="D21" s="26"/>
      <c r="E21" s="29">
        <f>SUM(F18:F20)</f>
        <v>24</v>
      </c>
      <c r="F21" s="29"/>
      <c r="G21" s="26"/>
      <c r="H21" s="26"/>
      <c r="I21" s="29">
        <f>J18+J19+J20</f>
        <v>22</v>
      </c>
      <c r="J21" s="29"/>
      <c r="K21" s="26"/>
      <c r="L21" s="26"/>
      <c r="M21" s="29">
        <f>N18+N19+N20</f>
        <v>6</v>
      </c>
      <c r="N21" s="29"/>
      <c r="O21" s="48"/>
      <c r="P21" s="49"/>
      <c r="Q21" s="42"/>
      <c r="R21" s="43"/>
      <c r="S21" s="53"/>
      <c r="T21" s="56"/>
    </row>
    <row r="22" spans="1:24" ht="13.5" customHeight="1" x14ac:dyDescent="0.15">
      <c r="A22" s="37"/>
      <c r="B22" s="2" t="s">
        <v>6</v>
      </c>
      <c r="C22" s="26"/>
      <c r="D22" s="26"/>
      <c r="E22" s="29">
        <f>E28</f>
        <v>9</v>
      </c>
      <c r="F22" s="29"/>
      <c r="G22" s="26"/>
      <c r="H22" s="26"/>
      <c r="I22" s="29">
        <f>I14</f>
        <v>9</v>
      </c>
      <c r="J22" s="29"/>
      <c r="K22" s="26"/>
      <c r="L22" s="26"/>
      <c r="M22" s="29">
        <f>M7</f>
        <v>14</v>
      </c>
      <c r="N22" s="29"/>
      <c r="O22" s="48"/>
      <c r="P22" s="49"/>
      <c r="Q22" s="42"/>
      <c r="R22" s="43"/>
      <c r="S22" s="53"/>
      <c r="T22" s="56"/>
      <c r="V22">
        <f>SUM(C22:N22)</f>
        <v>32</v>
      </c>
    </row>
    <row r="23" spans="1:24" ht="13.5" customHeight="1" x14ac:dyDescent="0.15">
      <c r="A23" s="38"/>
      <c r="B23" s="2" t="s">
        <v>4</v>
      </c>
      <c r="C23" s="26"/>
      <c r="D23" s="26"/>
      <c r="E23" s="29">
        <f>E21-E22</f>
        <v>15</v>
      </c>
      <c r="F23" s="29"/>
      <c r="G23" s="26"/>
      <c r="H23" s="26"/>
      <c r="I23" s="29">
        <f>I21-I22</f>
        <v>13</v>
      </c>
      <c r="J23" s="29"/>
      <c r="K23" s="26"/>
      <c r="L23" s="26"/>
      <c r="M23" s="29">
        <f>M21-M22</f>
        <v>-8</v>
      </c>
      <c r="N23" s="29"/>
      <c r="O23" s="50"/>
      <c r="P23" s="51"/>
      <c r="Q23" s="44"/>
      <c r="R23" s="45"/>
      <c r="S23" s="54"/>
      <c r="T23" s="57"/>
    </row>
    <row r="24" spans="1:24" s="3" customFormat="1" ht="18" customHeight="1" x14ac:dyDescent="0.15">
      <c r="A24" s="36" t="s">
        <v>47</v>
      </c>
      <c r="B24" s="2" t="s">
        <v>0</v>
      </c>
      <c r="C24" s="13"/>
      <c r="D24" s="13"/>
      <c r="E24" s="30"/>
      <c r="F24" s="30"/>
      <c r="G24" s="30"/>
      <c r="H24" s="30"/>
      <c r="I24" s="26"/>
      <c r="J24" s="26"/>
      <c r="K24" s="30"/>
      <c r="L24" s="30"/>
      <c r="M24" s="26"/>
      <c r="N24" s="26"/>
      <c r="O24" s="6" t="s">
        <v>9</v>
      </c>
      <c r="P24" s="6">
        <f>COUNTIF(C24:N27,"○")</f>
        <v>4</v>
      </c>
      <c r="Q24" s="6" t="s">
        <v>13</v>
      </c>
      <c r="R24" s="5">
        <f>X25+X27</f>
        <v>4</v>
      </c>
      <c r="S24" s="52">
        <f>SUM(C30:N30)</f>
        <v>-10</v>
      </c>
      <c r="T24" s="55">
        <f>計算書!G9</f>
        <v>3</v>
      </c>
      <c r="W24"/>
      <c r="X24"/>
    </row>
    <row r="25" spans="1:24" s="3" customFormat="1" ht="13.5" customHeight="1" x14ac:dyDescent="0.15">
      <c r="A25" s="37"/>
      <c r="B25" s="2" t="s">
        <v>26</v>
      </c>
      <c r="C25" s="13"/>
      <c r="D25" s="13"/>
      <c r="E25" s="5" t="s">
        <v>79</v>
      </c>
      <c r="F25" s="5">
        <v>2</v>
      </c>
      <c r="G25" s="20" t="s">
        <v>79</v>
      </c>
      <c r="H25" s="20">
        <v>6</v>
      </c>
      <c r="I25" s="13"/>
      <c r="J25" s="13"/>
      <c r="K25" s="20" t="s">
        <v>79</v>
      </c>
      <c r="L25" s="20">
        <v>5</v>
      </c>
      <c r="M25" s="19"/>
      <c r="N25" s="19"/>
      <c r="O25" s="6" t="s">
        <v>10</v>
      </c>
      <c r="P25" s="6">
        <f>COUNTIF(C24:N27,"×")</f>
        <v>5</v>
      </c>
      <c r="Q25" s="6" t="s">
        <v>14</v>
      </c>
      <c r="R25" s="5">
        <f>X26+X27</f>
        <v>5</v>
      </c>
      <c r="S25" s="53"/>
      <c r="T25" s="56"/>
      <c r="W25">
        <f>COUNTIF(C25:N27,"○")</f>
        <v>4</v>
      </c>
      <c r="X25" s="4">
        <f>W25*1</f>
        <v>4</v>
      </c>
    </row>
    <row r="26" spans="1:24" s="3" customFormat="1" ht="13.5" customHeight="1" x14ac:dyDescent="0.15">
      <c r="A26" s="37"/>
      <c r="B26" s="2" t="s">
        <v>27</v>
      </c>
      <c r="C26" s="13"/>
      <c r="D26" s="13"/>
      <c r="E26" s="5" t="s">
        <v>79</v>
      </c>
      <c r="F26" s="5">
        <v>4</v>
      </c>
      <c r="G26" s="20" t="s">
        <v>78</v>
      </c>
      <c r="H26" s="20">
        <v>6</v>
      </c>
      <c r="I26" s="13"/>
      <c r="J26" s="13"/>
      <c r="K26" s="20" t="s">
        <v>78</v>
      </c>
      <c r="L26" s="20">
        <v>4</v>
      </c>
      <c r="M26" s="19"/>
      <c r="N26" s="19"/>
      <c r="O26" s="6" t="s">
        <v>11</v>
      </c>
      <c r="P26" s="6">
        <f>COUNTIF(C24:N27,"△")</f>
        <v>0</v>
      </c>
      <c r="Q26" s="40">
        <f>R24-R25</f>
        <v>-1</v>
      </c>
      <c r="R26" s="41"/>
      <c r="S26" s="53"/>
      <c r="T26" s="56"/>
      <c r="W26">
        <f>COUNTIF(C25:N27,"×")</f>
        <v>5</v>
      </c>
      <c r="X26" s="4">
        <f>W26*1</f>
        <v>5</v>
      </c>
    </row>
    <row r="27" spans="1:24" s="3" customFormat="1" ht="13.5" customHeight="1" x14ac:dyDescent="0.15">
      <c r="A27" s="37"/>
      <c r="B27" s="2" t="s">
        <v>28</v>
      </c>
      <c r="C27" s="13"/>
      <c r="D27" s="13"/>
      <c r="E27" s="5" t="s">
        <v>79</v>
      </c>
      <c r="F27" s="5">
        <v>3</v>
      </c>
      <c r="G27" s="20" t="s">
        <v>78</v>
      </c>
      <c r="H27" s="20">
        <v>5</v>
      </c>
      <c r="I27" s="13"/>
      <c r="J27" s="13"/>
      <c r="K27" s="20" t="s">
        <v>78</v>
      </c>
      <c r="L27" s="20">
        <v>5</v>
      </c>
      <c r="M27" s="19"/>
      <c r="N27" s="19"/>
      <c r="O27" s="46">
        <f>P24*5+P25*0+P26*2</f>
        <v>20</v>
      </c>
      <c r="P27" s="47"/>
      <c r="Q27" s="42"/>
      <c r="R27" s="43"/>
      <c r="S27" s="53"/>
      <c r="T27" s="56"/>
      <c r="W27">
        <f>COUNTIF(C25:N27,"△")</f>
        <v>0</v>
      </c>
      <c r="X27" s="4">
        <f>W27*0.5</f>
        <v>0</v>
      </c>
    </row>
    <row r="28" spans="1:24" s="3" customFormat="1" ht="13.5" customHeight="1" x14ac:dyDescent="0.15">
      <c r="A28" s="37"/>
      <c r="B28" s="2" t="s">
        <v>5</v>
      </c>
      <c r="C28" s="27"/>
      <c r="D28" s="28"/>
      <c r="E28" s="29">
        <f>SUM(F25:F27)</f>
        <v>9</v>
      </c>
      <c r="F28" s="29"/>
      <c r="G28" s="29">
        <f>SUM(H25:H27)</f>
        <v>17</v>
      </c>
      <c r="H28" s="29"/>
      <c r="I28" s="26"/>
      <c r="J28" s="26"/>
      <c r="K28" s="29">
        <f>SUM(L25:L27)</f>
        <v>14</v>
      </c>
      <c r="L28" s="29"/>
      <c r="M28" s="26"/>
      <c r="N28" s="26"/>
      <c r="O28" s="48"/>
      <c r="P28" s="49"/>
      <c r="Q28" s="42"/>
      <c r="R28" s="43"/>
      <c r="S28" s="53"/>
      <c r="T28" s="56"/>
      <c r="W28"/>
      <c r="X28"/>
    </row>
    <row r="29" spans="1:24" s="3" customFormat="1" ht="13.5" customHeight="1" x14ac:dyDescent="0.15">
      <c r="A29" s="37"/>
      <c r="B29" s="2" t="s">
        <v>6</v>
      </c>
      <c r="C29" s="27"/>
      <c r="D29" s="28"/>
      <c r="E29" s="29">
        <f>E21</f>
        <v>24</v>
      </c>
      <c r="F29" s="29"/>
      <c r="G29" s="29">
        <f>G7</f>
        <v>14</v>
      </c>
      <c r="H29" s="29"/>
      <c r="I29" s="26"/>
      <c r="J29" s="26"/>
      <c r="K29" s="29">
        <f>K14</f>
        <v>12</v>
      </c>
      <c r="L29" s="29"/>
      <c r="M29" s="26"/>
      <c r="N29" s="26"/>
      <c r="O29" s="48"/>
      <c r="P29" s="49"/>
      <c r="Q29" s="42"/>
      <c r="R29" s="43"/>
      <c r="S29" s="53"/>
      <c r="T29" s="56"/>
      <c r="V29">
        <f>SUM(C29:N29)</f>
        <v>50</v>
      </c>
      <c r="W29"/>
      <c r="X29"/>
    </row>
    <row r="30" spans="1:24" s="3" customFormat="1" ht="13.5" customHeight="1" x14ac:dyDescent="0.15">
      <c r="A30" s="38"/>
      <c r="B30" s="2" t="s">
        <v>4</v>
      </c>
      <c r="C30" s="27"/>
      <c r="D30" s="28"/>
      <c r="E30" s="29">
        <f>E28-E29</f>
        <v>-15</v>
      </c>
      <c r="F30" s="29"/>
      <c r="G30" s="29">
        <f>G28-G29</f>
        <v>3</v>
      </c>
      <c r="H30" s="29"/>
      <c r="I30" s="26"/>
      <c r="J30" s="26"/>
      <c r="K30" s="29">
        <f>K28-K29</f>
        <v>2</v>
      </c>
      <c r="L30" s="29"/>
      <c r="M30" s="26"/>
      <c r="N30" s="26"/>
      <c r="O30" s="50"/>
      <c r="P30" s="51"/>
      <c r="Q30" s="44"/>
      <c r="R30" s="45"/>
      <c r="S30" s="54"/>
      <c r="T30" s="57"/>
      <c r="W30"/>
      <c r="X30"/>
    </row>
    <row r="31" spans="1:24" s="3" customFormat="1" ht="13.5" customHeight="1" x14ac:dyDescent="0.15">
      <c r="A31" s="12"/>
      <c r="B31" s="32" t="s">
        <v>25</v>
      </c>
      <c r="C31" s="35"/>
      <c r="D31" s="35"/>
      <c r="E31" s="35"/>
      <c r="F31" s="35"/>
      <c r="G31" s="35"/>
      <c r="H31" s="35"/>
      <c r="I31" s="8"/>
      <c r="J31" s="8"/>
      <c r="K31" s="8"/>
      <c r="L31" s="8"/>
      <c r="M31" s="8"/>
      <c r="N31" s="8"/>
      <c r="O31" s="7"/>
      <c r="P31" s="7"/>
      <c r="Q31" s="7"/>
      <c r="R31" s="8"/>
      <c r="S31" s="60"/>
      <c r="T31" s="62"/>
      <c r="X31" s="9"/>
    </row>
    <row r="32" spans="1:24" s="3" customFormat="1" ht="13.5" customHeight="1" x14ac:dyDescent="0.15">
      <c r="A32" s="8"/>
      <c r="B32" s="33"/>
      <c r="C32" s="34">
        <v>0.54166666666666663</v>
      </c>
      <c r="D32" s="35"/>
      <c r="E32" s="34">
        <v>0.55902777777777779</v>
      </c>
      <c r="F32" s="35"/>
      <c r="G32" s="34">
        <v>0.57638888888888895</v>
      </c>
      <c r="H32" s="35"/>
      <c r="I32" s="34">
        <v>0.59375</v>
      </c>
      <c r="J32" s="34"/>
      <c r="K32" s="34">
        <v>0.61111111111111105</v>
      </c>
      <c r="L32" s="34"/>
      <c r="M32" s="34">
        <v>0.62847222222222221</v>
      </c>
      <c r="N32" s="34"/>
      <c r="O32" s="7"/>
      <c r="P32" s="7"/>
      <c r="Q32" s="7"/>
      <c r="R32" s="8"/>
      <c r="S32" s="61"/>
      <c r="T32" s="63"/>
      <c r="X32" s="9"/>
    </row>
  </sheetData>
  <mergeCells count="138">
    <mergeCell ref="O2:P2"/>
    <mergeCell ref="Q2:R2"/>
    <mergeCell ref="S3:S9"/>
    <mergeCell ref="T3:T9"/>
    <mergeCell ref="S31:S32"/>
    <mergeCell ref="T31:T32"/>
    <mergeCell ref="S24:S30"/>
    <mergeCell ref="T24:T30"/>
    <mergeCell ref="Q26:R30"/>
    <mergeCell ref="O27:P30"/>
    <mergeCell ref="Q19:R23"/>
    <mergeCell ref="O20:P23"/>
    <mergeCell ref="S17:S23"/>
    <mergeCell ref="T17:T23"/>
    <mergeCell ref="W3:X3"/>
    <mergeCell ref="Q5:R9"/>
    <mergeCell ref="O6:P9"/>
    <mergeCell ref="S10:S16"/>
    <mergeCell ref="T10:T16"/>
    <mergeCell ref="W10:X10"/>
    <mergeCell ref="Q12:R16"/>
    <mergeCell ref="O13:P16"/>
    <mergeCell ref="G16:H16"/>
    <mergeCell ref="I10:J10"/>
    <mergeCell ref="G15:H15"/>
    <mergeCell ref="I15:J15"/>
    <mergeCell ref="G14:H14"/>
    <mergeCell ref="I14:J14"/>
    <mergeCell ref="K14:L14"/>
    <mergeCell ref="M14:N14"/>
    <mergeCell ref="M16:N16"/>
    <mergeCell ref="K10:L10"/>
    <mergeCell ref="C23:D23"/>
    <mergeCell ref="E23:F23"/>
    <mergeCell ref="C28:D28"/>
    <mergeCell ref="E28:F28"/>
    <mergeCell ref="A17:A23"/>
    <mergeCell ref="E21:F21"/>
    <mergeCell ref="G21:H21"/>
    <mergeCell ref="C22:D22"/>
    <mergeCell ref="E22:F22"/>
    <mergeCell ref="G22:H22"/>
    <mergeCell ref="C17:D17"/>
    <mergeCell ref="E17:F17"/>
    <mergeCell ref="G17:H17"/>
    <mergeCell ref="C21:D21"/>
    <mergeCell ref="A24:A30"/>
    <mergeCell ref="E24:F24"/>
    <mergeCell ref="G24:H24"/>
    <mergeCell ref="B31:B32"/>
    <mergeCell ref="C32:D32"/>
    <mergeCell ref="E32:F32"/>
    <mergeCell ref="G32:H32"/>
    <mergeCell ref="C31:D31"/>
    <mergeCell ref="E31:F31"/>
    <mergeCell ref="M29:N29"/>
    <mergeCell ref="C29:D29"/>
    <mergeCell ref="E29:F29"/>
    <mergeCell ref="G29:H29"/>
    <mergeCell ref="I29:J29"/>
    <mergeCell ref="K30:L30"/>
    <mergeCell ref="M32:N32"/>
    <mergeCell ref="G31:H31"/>
    <mergeCell ref="I32:J32"/>
    <mergeCell ref="K32:L32"/>
    <mergeCell ref="A10:A16"/>
    <mergeCell ref="C10:D10"/>
    <mergeCell ref="E10:F10"/>
    <mergeCell ref="C16:D16"/>
    <mergeCell ref="K16:L16"/>
    <mergeCell ref="M2:N2"/>
    <mergeCell ref="I8:J8"/>
    <mergeCell ref="K8:L8"/>
    <mergeCell ref="M8:N8"/>
    <mergeCell ref="I7:J7"/>
    <mergeCell ref="C2:D2"/>
    <mergeCell ref="E2:F2"/>
    <mergeCell ref="K2:L2"/>
    <mergeCell ref="I3:J3"/>
    <mergeCell ref="K3:L3"/>
    <mergeCell ref="G2:H2"/>
    <mergeCell ref="I2:J2"/>
    <mergeCell ref="G3:H3"/>
    <mergeCell ref="E16:F16"/>
    <mergeCell ref="C15:D15"/>
    <mergeCell ref="E15:F15"/>
    <mergeCell ref="C14:D14"/>
    <mergeCell ref="E14:F14"/>
    <mergeCell ref="C9:D9"/>
    <mergeCell ref="A3:A9"/>
    <mergeCell ref="C3:D3"/>
    <mergeCell ref="E3:F3"/>
    <mergeCell ref="C7:D7"/>
    <mergeCell ref="E7:F7"/>
    <mergeCell ref="G7:H7"/>
    <mergeCell ref="M3:N3"/>
    <mergeCell ref="E8:F8"/>
    <mergeCell ref="G8:H8"/>
    <mergeCell ref="K7:L7"/>
    <mergeCell ref="M7:N7"/>
    <mergeCell ref="C8:D8"/>
    <mergeCell ref="K21:L21"/>
    <mergeCell ref="I17:J17"/>
    <mergeCell ref="K17:L17"/>
    <mergeCell ref="M17:N17"/>
    <mergeCell ref="K15:L15"/>
    <mergeCell ref="I16:J16"/>
    <mergeCell ref="E9:F9"/>
    <mergeCell ref="G9:H9"/>
    <mergeCell ref="I9:J9"/>
    <mergeCell ref="K9:L9"/>
    <mergeCell ref="M9:N9"/>
    <mergeCell ref="M10:N10"/>
    <mergeCell ref="G10:H10"/>
    <mergeCell ref="B1:S1"/>
    <mergeCell ref="M24:N24"/>
    <mergeCell ref="C30:D30"/>
    <mergeCell ref="E30:F30"/>
    <mergeCell ref="G30:H30"/>
    <mergeCell ref="M30:N30"/>
    <mergeCell ref="K29:L29"/>
    <mergeCell ref="K23:L23"/>
    <mergeCell ref="M21:N21"/>
    <mergeCell ref="G23:H23"/>
    <mergeCell ref="I23:J23"/>
    <mergeCell ref="M23:N23"/>
    <mergeCell ref="M28:N28"/>
    <mergeCell ref="I24:J24"/>
    <mergeCell ref="I28:J28"/>
    <mergeCell ref="K28:L28"/>
    <mergeCell ref="K24:L24"/>
    <mergeCell ref="G28:H28"/>
    <mergeCell ref="I30:J30"/>
    <mergeCell ref="M22:N22"/>
    <mergeCell ref="I22:J22"/>
    <mergeCell ref="K22:L22"/>
    <mergeCell ref="M15:N15"/>
    <mergeCell ref="I21:J21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0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2"/>
  <sheetViews>
    <sheetView showZero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8.75" customWidth="1"/>
    <col min="21" max="24" width="6.25" customWidth="1"/>
  </cols>
  <sheetData>
    <row r="1" spans="1:24" ht="22.5" customHeight="1" x14ac:dyDescent="0.15">
      <c r="A1" s="14" t="s">
        <v>31</v>
      </c>
      <c r="B1" s="22"/>
      <c r="C1" s="24" t="s">
        <v>38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2"/>
    </row>
    <row r="2" spans="1:24" ht="18.75" customHeight="1" x14ac:dyDescent="0.15">
      <c r="A2" s="18" t="s">
        <v>7</v>
      </c>
      <c r="B2" s="18" t="s">
        <v>8</v>
      </c>
      <c r="C2" s="29">
        <v>1</v>
      </c>
      <c r="D2" s="29"/>
      <c r="E2" s="29">
        <v>2</v>
      </c>
      <c r="F2" s="29"/>
      <c r="G2" s="29">
        <v>3</v>
      </c>
      <c r="H2" s="29"/>
      <c r="I2" s="29">
        <v>4</v>
      </c>
      <c r="J2" s="29"/>
      <c r="K2" s="29">
        <v>5</v>
      </c>
      <c r="L2" s="29"/>
      <c r="M2" s="29">
        <v>6</v>
      </c>
      <c r="N2" s="29"/>
      <c r="O2" s="58" t="s">
        <v>12</v>
      </c>
      <c r="P2" s="59"/>
      <c r="Q2" s="58" t="s">
        <v>15</v>
      </c>
      <c r="R2" s="59"/>
      <c r="S2" s="20" t="s">
        <v>16</v>
      </c>
      <c r="T2" s="20" t="s">
        <v>17</v>
      </c>
    </row>
    <row r="3" spans="1:24" ht="13.5" customHeight="1" x14ac:dyDescent="0.15">
      <c r="A3" s="31" t="s">
        <v>48</v>
      </c>
      <c r="B3" s="18" t="s">
        <v>0</v>
      </c>
      <c r="C3" s="30"/>
      <c r="D3" s="30"/>
      <c r="E3" s="27"/>
      <c r="F3" s="28"/>
      <c r="G3" s="30"/>
      <c r="H3" s="30"/>
      <c r="I3" s="26"/>
      <c r="J3" s="26"/>
      <c r="K3" s="26"/>
      <c r="L3" s="26"/>
      <c r="M3" s="30"/>
      <c r="N3" s="30"/>
      <c r="O3" s="6" t="s">
        <v>9</v>
      </c>
      <c r="P3" s="6">
        <f>COUNTIF(C3:N6,"○")</f>
        <v>5</v>
      </c>
      <c r="Q3" s="6" t="s">
        <v>13</v>
      </c>
      <c r="R3" s="20">
        <f>X4+X6</f>
        <v>6</v>
      </c>
      <c r="S3" s="52">
        <f>SUM(C9:N9)</f>
        <v>8</v>
      </c>
      <c r="T3" s="55">
        <f>計算書!G10</f>
        <v>1</v>
      </c>
      <c r="V3" t="s">
        <v>22</v>
      </c>
      <c r="W3" s="39" t="s">
        <v>21</v>
      </c>
      <c r="X3" s="39"/>
    </row>
    <row r="4" spans="1:24" ht="13.5" customHeight="1" x14ac:dyDescent="0.15">
      <c r="A4" s="31"/>
      <c r="B4" s="18" t="s">
        <v>1</v>
      </c>
      <c r="C4" s="20" t="s">
        <v>78</v>
      </c>
      <c r="D4" s="20">
        <v>6</v>
      </c>
      <c r="E4" s="19"/>
      <c r="F4" s="19"/>
      <c r="G4" s="20" t="s">
        <v>79</v>
      </c>
      <c r="H4" s="20">
        <v>2</v>
      </c>
      <c r="I4" s="19"/>
      <c r="J4" s="19"/>
      <c r="K4" s="19"/>
      <c r="L4" s="19"/>
      <c r="M4" s="20" t="s">
        <v>78</v>
      </c>
      <c r="N4" s="20">
        <v>5</v>
      </c>
      <c r="O4" s="6" t="s">
        <v>10</v>
      </c>
      <c r="P4" s="6">
        <f>COUNTIF(C3:N6,"×")</f>
        <v>2</v>
      </c>
      <c r="Q4" s="6" t="s">
        <v>14</v>
      </c>
      <c r="R4" s="20">
        <f>X5+X6</f>
        <v>3</v>
      </c>
      <c r="S4" s="53"/>
      <c r="T4" s="56"/>
      <c r="V4" t="s">
        <v>23</v>
      </c>
      <c r="W4">
        <f>COUNTIF(C4:N6,"○")</f>
        <v>5</v>
      </c>
      <c r="X4" s="4">
        <f>W4*1</f>
        <v>5</v>
      </c>
    </row>
    <row r="5" spans="1:24" ht="13.5" customHeight="1" x14ac:dyDescent="0.15">
      <c r="A5" s="31"/>
      <c r="B5" s="18" t="s">
        <v>2</v>
      </c>
      <c r="C5" s="20" t="s">
        <v>80</v>
      </c>
      <c r="D5" s="20">
        <v>4</v>
      </c>
      <c r="E5" s="19"/>
      <c r="F5" s="19"/>
      <c r="G5" s="20" t="s">
        <v>78</v>
      </c>
      <c r="H5" s="20">
        <v>6</v>
      </c>
      <c r="I5" s="19"/>
      <c r="J5" s="19"/>
      <c r="K5" s="19"/>
      <c r="L5" s="19"/>
      <c r="M5" s="20" t="s">
        <v>78</v>
      </c>
      <c r="N5" s="20">
        <v>9</v>
      </c>
      <c r="O5" s="6" t="s">
        <v>11</v>
      </c>
      <c r="P5" s="6">
        <f>COUNTIF(C3:N6,"△")</f>
        <v>2</v>
      </c>
      <c r="Q5" s="40">
        <f>R3-R4</f>
        <v>3</v>
      </c>
      <c r="R5" s="41"/>
      <c r="S5" s="53"/>
      <c r="T5" s="56"/>
      <c r="V5" t="s">
        <v>24</v>
      </c>
      <c r="W5">
        <f>COUNTIF(C4:N6,"×")</f>
        <v>2</v>
      </c>
      <c r="X5" s="4">
        <f>W5*1</f>
        <v>2</v>
      </c>
    </row>
    <row r="6" spans="1:24" ht="13.5" customHeight="1" x14ac:dyDescent="0.15">
      <c r="A6" s="31"/>
      <c r="B6" s="18" t="s">
        <v>3</v>
      </c>
      <c r="C6" s="20" t="s">
        <v>78</v>
      </c>
      <c r="D6" s="16">
        <v>4</v>
      </c>
      <c r="E6" s="19"/>
      <c r="F6" s="19"/>
      <c r="G6" s="20" t="s">
        <v>79</v>
      </c>
      <c r="H6" s="20">
        <v>3</v>
      </c>
      <c r="I6" s="19"/>
      <c r="J6" s="19"/>
      <c r="K6" s="19"/>
      <c r="L6" s="19"/>
      <c r="M6" s="20" t="s">
        <v>80</v>
      </c>
      <c r="N6" s="20">
        <v>6</v>
      </c>
      <c r="O6" s="46">
        <f>P3*5+P4*0+P5*2</f>
        <v>29</v>
      </c>
      <c r="P6" s="47"/>
      <c r="Q6" s="42"/>
      <c r="R6" s="43"/>
      <c r="S6" s="53"/>
      <c r="T6" s="56"/>
      <c r="W6">
        <f>COUNTIF(C4:N6,"△")</f>
        <v>2</v>
      </c>
      <c r="X6" s="4">
        <f>W6*0.5</f>
        <v>1</v>
      </c>
    </row>
    <row r="7" spans="1:24" ht="13.5" customHeight="1" x14ac:dyDescent="0.15">
      <c r="A7" s="31"/>
      <c r="B7" s="18" t="s">
        <v>5</v>
      </c>
      <c r="C7" s="29">
        <f>D4+D5+D6</f>
        <v>14</v>
      </c>
      <c r="D7" s="29"/>
      <c r="E7" s="27"/>
      <c r="F7" s="28"/>
      <c r="G7" s="29">
        <f>H4+H5+H6</f>
        <v>11</v>
      </c>
      <c r="H7" s="29"/>
      <c r="I7" s="26"/>
      <c r="J7" s="26"/>
      <c r="K7" s="26"/>
      <c r="L7" s="26"/>
      <c r="M7" s="29">
        <f>N4+N5+N6</f>
        <v>20</v>
      </c>
      <c r="N7" s="29"/>
      <c r="O7" s="48"/>
      <c r="P7" s="49"/>
      <c r="Q7" s="42"/>
      <c r="R7" s="43"/>
      <c r="S7" s="53"/>
      <c r="T7" s="56"/>
    </row>
    <row r="8" spans="1:24" ht="13.5" customHeight="1" x14ac:dyDescent="0.15">
      <c r="A8" s="31"/>
      <c r="B8" s="18" t="s">
        <v>6</v>
      </c>
      <c r="C8" s="29">
        <f>C14</f>
        <v>11</v>
      </c>
      <c r="D8" s="29"/>
      <c r="E8" s="27"/>
      <c r="F8" s="28"/>
      <c r="G8" s="29">
        <f>G28</f>
        <v>17</v>
      </c>
      <c r="H8" s="29"/>
      <c r="I8" s="26"/>
      <c r="J8" s="26"/>
      <c r="K8" s="26"/>
      <c r="L8" s="26"/>
      <c r="M8" s="29">
        <f>M21</f>
        <v>9</v>
      </c>
      <c r="N8" s="29"/>
      <c r="O8" s="48"/>
      <c r="P8" s="49"/>
      <c r="Q8" s="42"/>
      <c r="R8" s="43"/>
      <c r="S8" s="53"/>
      <c r="T8" s="56"/>
      <c r="V8">
        <f>SUM(C8:N8)</f>
        <v>37</v>
      </c>
    </row>
    <row r="9" spans="1:24" ht="13.5" customHeight="1" x14ac:dyDescent="0.15">
      <c r="A9" s="31"/>
      <c r="B9" s="18" t="s">
        <v>4</v>
      </c>
      <c r="C9" s="29">
        <f>C7-C8</f>
        <v>3</v>
      </c>
      <c r="D9" s="29"/>
      <c r="E9" s="27"/>
      <c r="F9" s="28"/>
      <c r="G9" s="29">
        <f>G7-G8</f>
        <v>-6</v>
      </c>
      <c r="H9" s="29"/>
      <c r="I9" s="26"/>
      <c r="J9" s="26"/>
      <c r="K9" s="26"/>
      <c r="L9" s="26"/>
      <c r="M9" s="29">
        <f>M7-M8</f>
        <v>11</v>
      </c>
      <c r="N9" s="29"/>
      <c r="O9" s="50"/>
      <c r="P9" s="51"/>
      <c r="Q9" s="44"/>
      <c r="R9" s="45"/>
      <c r="S9" s="54"/>
      <c r="T9" s="57"/>
    </row>
    <row r="10" spans="1:24" ht="13.5" customHeight="1" x14ac:dyDescent="0.15">
      <c r="A10" s="31" t="s">
        <v>49</v>
      </c>
      <c r="B10" s="18" t="s">
        <v>0</v>
      </c>
      <c r="C10" s="30"/>
      <c r="D10" s="30"/>
      <c r="E10" s="26"/>
      <c r="F10" s="26"/>
      <c r="G10" s="26"/>
      <c r="H10" s="26"/>
      <c r="I10" s="30"/>
      <c r="J10" s="30"/>
      <c r="K10" s="30"/>
      <c r="L10" s="30"/>
      <c r="M10" s="26"/>
      <c r="N10" s="26"/>
      <c r="O10" s="6" t="s">
        <v>9</v>
      </c>
      <c r="P10" s="6">
        <f>COUNTIF(C10:N13,"○")</f>
        <v>4</v>
      </c>
      <c r="Q10" s="6" t="s">
        <v>13</v>
      </c>
      <c r="R10" s="20">
        <f>X11+X13</f>
        <v>5</v>
      </c>
      <c r="S10" s="52">
        <f>SUM(C16:N16)</f>
        <v>14</v>
      </c>
      <c r="T10" s="55">
        <f>計算書!G11</f>
        <v>2</v>
      </c>
      <c r="W10" s="39"/>
      <c r="X10" s="39"/>
    </row>
    <row r="11" spans="1:24" ht="13.5" customHeight="1" x14ac:dyDescent="0.15">
      <c r="A11" s="31"/>
      <c r="B11" s="18" t="s">
        <v>1</v>
      </c>
      <c r="C11" s="20" t="s">
        <v>79</v>
      </c>
      <c r="D11" s="20">
        <v>4</v>
      </c>
      <c r="E11" s="19"/>
      <c r="F11" s="19"/>
      <c r="G11" s="19"/>
      <c r="H11" s="19"/>
      <c r="I11" s="20" t="s">
        <v>78</v>
      </c>
      <c r="J11" s="20">
        <v>7</v>
      </c>
      <c r="K11" s="20" t="s">
        <v>78</v>
      </c>
      <c r="L11" s="20">
        <v>9</v>
      </c>
      <c r="M11" s="19"/>
      <c r="N11" s="19"/>
      <c r="O11" s="6" t="s">
        <v>10</v>
      </c>
      <c r="P11" s="6">
        <f>COUNTIF(C10:N13,"×")</f>
        <v>3</v>
      </c>
      <c r="Q11" s="6" t="s">
        <v>14</v>
      </c>
      <c r="R11" s="20">
        <f>X12+X13</f>
        <v>4</v>
      </c>
      <c r="S11" s="53"/>
      <c r="T11" s="56"/>
      <c r="W11">
        <f>COUNTIF(C11:N13,"○")</f>
        <v>4</v>
      </c>
      <c r="X11" s="4">
        <f>W11*1</f>
        <v>4</v>
      </c>
    </row>
    <row r="12" spans="1:24" ht="13.5" customHeight="1" x14ac:dyDescent="0.15">
      <c r="A12" s="31"/>
      <c r="B12" s="18" t="s">
        <v>2</v>
      </c>
      <c r="C12" s="20" t="s">
        <v>80</v>
      </c>
      <c r="D12" s="20">
        <v>4</v>
      </c>
      <c r="E12" s="19"/>
      <c r="F12" s="19"/>
      <c r="G12" s="19"/>
      <c r="H12" s="19"/>
      <c r="I12" s="20" t="s">
        <v>79</v>
      </c>
      <c r="J12" s="20">
        <v>5</v>
      </c>
      <c r="K12" s="20" t="s">
        <v>80</v>
      </c>
      <c r="L12" s="20">
        <v>5</v>
      </c>
      <c r="M12" s="19"/>
      <c r="N12" s="19"/>
      <c r="O12" s="6" t="s">
        <v>11</v>
      </c>
      <c r="P12" s="6">
        <f>COUNTIF(C10:N13,"△")</f>
        <v>2</v>
      </c>
      <c r="Q12" s="40">
        <f>R10-R11</f>
        <v>1</v>
      </c>
      <c r="R12" s="41"/>
      <c r="S12" s="53"/>
      <c r="T12" s="56"/>
      <c r="W12">
        <f>COUNTIF(C11:N13,"×")</f>
        <v>3</v>
      </c>
      <c r="X12" s="4">
        <f>W12*1</f>
        <v>3</v>
      </c>
    </row>
    <row r="13" spans="1:24" ht="13.5" customHeight="1" x14ac:dyDescent="0.15">
      <c r="A13" s="31"/>
      <c r="B13" s="18" t="s">
        <v>3</v>
      </c>
      <c r="C13" s="20" t="s">
        <v>79</v>
      </c>
      <c r="D13" s="20">
        <v>3</v>
      </c>
      <c r="E13" s="19"/>
      <c r="F13" s="19"/>
      <c r="G13" s="19"/>
      <c r="H13" s="19"/>
      <c r="I13" s="20" t="s">
        <v>78</v>
      </c>
      <c r="J13" s="20">
        <v>10</v>
      </c>
      <c r="K13" s="20" t="s">
        <v>78</v>
      </c>
      <c r="L13" s="20">
        <v>5</v>
      </c>
      <c r="M13" s="19"/>
      <c r="N13" s="19"/>
      <c r="O13" s="46">
        <f>P10*5+P11*0+P12*2</f>
        <v>24</v>
      </c>
      <c r="P13" s="47"/>
      <c r="Q13" s="42"/>
      <c r="R13" s="43"/>
      <c r="S13" s="53"/>
      <c r="T13" s="56"/>
      <c r="W13">
        <f>COUNTIF(C11:N13,"△")</f>
        <v>2</v>
      </c>
      <c r="X13" s="4">
        <f>W13*0.5</f>
        <v>1</v>
      </c>
    </row>
    <row r="14" spans="1:24" ht="13.5" customHeight="1" x14ac:dyDescent="0.15">
      <c r="A14" s="31"/>
      <c r="B14" s="17" t="s">
        <v>5</v>
      </c>
      <c r="C14" s="29">
        <f>D11+D12+D13</f>
        <v>11</v>
      </c>
      <c r="D14" s="29"/>
      <c r="E14" s="26"/>
      <c r="F14" s="26"/>
      <c r="G14" s="26"/>
      <c r="H14" s="26"/>
      <c r="I14" s="29">
        <f>J11+J12+J13</f>
        <v>22</v>
      </c>
      <c r="J14" s="29"/>
      <c r="K14" s="29">
        <f>L11+L12+L13</f>
        <v>19</v>
      </c>
      <c r="L14" s="29"/>
      <c r="M14" s="26"/>
      <c r="N14" s="26"/>
      <c r="O14" s="48"/>
      <c r="P14" s="49"/>
      <c r="Q14" s="42"/>
      <c r="R14" s="43"/>
      <c r="S14" s="53"/>
      <c r="T14" s="56"/>
    </row>
    <row r="15" spans="1:24" ht="13.5" customHeight="1" x14ac:dyDescent="0.15">
      <c r="A15" s="31"/>
      <c r="B15" s="18" t="s">
        <v>6</v>
      </c>
      <c r="C15" s="29">
        <f>C7</f>
        <v>14</v>
      </c>
      <c r="D15" s="29"/>
      <c r="E15" s="26"/>
      <c r="F15" s="26"/>
      <c r="G15" s="26"/>
      <c r="H15" s="26"/>
      <c r="I15" s="29">
        <f>I21</f>
        <v>13</v>
      </c>
      <c r="J15" s="29"/>
      <c r="K15" s="29">
        <f>K28</f>
        <v>11</v>
      </c>
      <c r="L15" s="29"/>
      <c r="M15" s="26"/>
      <c r="N15" s="26"/>
      <c r="O15" s="48"/>
      <c r="P15" s="49"/>
      <c r="Q15" s="42"/>
      <c r="R15" s="43"/>
      <c r="S15" s="53"/>
      <c r="T15" s="56"/>
      <c r="V15">
        <f>SUM(C15:N15)</f>
        <v>38</v>
      </c>
    </row>
    <row r="16" spans="1:24" ht="13.5" customHeight="1" x14ac:dyDescent="0.15">
      <c r="A16" s="31"/>
      <c r="B16" s="18" t="s">
        <v>4</v>
      </c>
      <c r="C16" s="29">
        <f>C14-C15</f>
        <v>-3</v>
      </c>
      <c r="D16" s="29"/>
      <c r="E16" s="26"/>
      <c r="F16" s="26"/>
      <c r="G16" s="26"/>
      <c r="H16" s="26"/>
      <c r="I16" s="29">
        <f>I14-I15</f>
        <v>9</v>
      </c>
      <c r="J16" s="29"/>
      <c r="K16" s="29">
        <f>K14-K15</f>
        <v>8</v>
      </c>
      <c r="L16" s="29"/>
      <c r="M16" s="26"/>
      <c r="N16" s="26"/>
      <c r="O16" s="50"/>
      <c r="P16" s="51"/>
      <c r="Q16" s="44"/>
      <c r="R16" s="45"/>
      <c r="S16" s="54"/>
      <c r="T16" s="57"/>
    </row>
    <row r="17" spans="1:24" ht="13.5" customHeight="1" x14ac:dyDescent="0.15">
      <c r="A17" s="36" t="s">
        <v>50</v>
      </c>
      <c r="B17" s="18" t="s">
        <v>0</v>
      </c>
      <c r="C17" s="26"/>
      <c r="D17" s="26"/>
      <c r="E17" s="30"/>
      <c r="F17" s="30"/>
      <c r="G17" s="26"/>
      <c r="H17" s="26"/>
      <c r="I17" s="30"/>
      <c r="J17" s="30"/>
      <c r="K17" s="26"/>
      <c r="L17" s="26"/>
      <c r="M17" s="30"/>
      <c r="N17" s="30"/>
      <c r="O17" s="6" t="s">
        <v>9</v>
      </c>
      <c r="P17" s="6">
        <f>COUNTIF(C17:N20,"○")</f>
        <v>2</v>
      </c>
      <c r="Q17" s="6" t="s">
        <v>13</v>
      </c>
      <c r="R17" s="20">
        <f>X18+X20</f>
        <v>2.5</v>
      </c>
      <c r="S17" s="52">
        <f>SUM(C23:N23)</f>
        <v>-20</v>
      </c>
      <c r="T17" s="55">
        <f>計算書!G12</f>
        <v>4</v>
      </c>
    </row>
    <row r="18" spans="1:24" ht="13.5" customHeight="1" x14ac:dyDescent="0.15">
      <c r="A18" s="37"/>
      <c r="B18" s="18" t="s">
        <v>1</v>
      </c>
      <c r="C18" s="19"/>
      <c r="D18" s="19"/>
      <c r="E18" s="20" t="s">
        <v>79</v>
      </c>
      <c r="F18" s="20">
        <v>2</v>
      </c>
      <c r="G18" s="19"/>
      <c r="H18" s="19"/>
      <c r="I18" s="20" t="s">
        <v>79</v>
      </c>
      <c r="J18" s="20">
        <v>3</v>
      </c>
      <c r="K18" s="19"/>
      <c r="L18" s="19"/>
      <c r="M18" s="20" t="s">
        <v>79</v>
      </c>
      <c r="N18" s="20">
        <v>1</v>
      </c>
      <c r="O18" s="6" t="s">
        <v>10</v>
      </c>
      <c r="P18" s="6">
        <f>COUNTIF(C17:N20,"×")</f>
        <v>6</v>
      </c>
      <c r="Q18" s="6" t="s">
        <v>14</v>
      </c>
      <c r="R18" s="20">
        <f>X19+X20</f>
        <v>6.5</v>
      </c>
      <c r="S18" s="53"/>
      <c r="T18" s="56"/>
      <c r="W18">
        <f>COUNTIF(C18:N20,"○")</f>
        <v>2</v>
      </c>
      <c r="X18" s="4">
        <f>W18*1</f>
        <v>2</v>
      </c>
    </row>
    <row r="19" spans="1:24" ht="13.5" customHeight="1" x14ac:dyDescent="0.15">
      <c r="A19" s="37"/>
      <c r="B19" s="18" t="s">
        <v>2</v>
      </c>
      <c r="C19" s="19"/>
      <c r="D19" s="19"/>
      <c r="E19" s="20" t="s">
        <v>79</v>
      </c>
      <c r="F19" s="20">
        <v>4</v>
      </c>
      <c r="G19" s="19"/>
      <c r="H19" s="19"/>
      <c r="I19" s="20" t="s">
        <v>78</v>
      </c>
      <c r="J19" s="20">
        <v>7</v>
      </c>
      <c r="K19" s="19"/>
      <c r="L19" s="19"/>
      <c r="M19" s="20" t="s">
        <v>79</v>
      </c>
      <c r="N19" s="20">
        <v>2</v>
      </c>
      <c r="O19" s="6" t="s">
        <v>11</v>
      </c>
      <c r="P19" s="6">
        <f>COUNTIF(C17:N20,"△")</f>
        <v>1</v>
      </c>
      <c r="Q19" s="40">
        <f>R17-R18</f>
        <v>-4</v>
      </c>
      <c r="R19" s="41"/>
      <c r="S19" s="53"/>
      <c r="T19" s="56"/>
      <c r="W19">
        <f>COUNTIF(C18:N20,"×")</f>
        <v>6</v>
      </c>
      <c r="X19" s="4">
        <f>W19*1</f>
        <v>6</v>
      </c>
    </row>
    <row r="20" spans="1:24" ht="13.5" customHeight="1" x14ac:dyDescent="0.15">
      <c r="A20" s="37"/>
      <c r="B20" s="18" t="s">
        <v>3</v>
      </c>
      <c r="C20" s="19"/>
      <c r="D20" s="19"/>
      <c r="E20" s="20" t="s">
        <v>78</v>
      </c>
      <c r="F20" s="20">
        <v>8</v>
      </c>
      <c r="G20" s="19"/>
      <c r="H20" s="19"/>
      <c r="I20" s="20" t="s">
        <v>79</v>
      </c>
      <c r="J20" s="20">
        <v>3</v>
      </c>
      <c r="K20" s="19"/>
      <c r="L20" s="19"/>
      <c r="M20" s="20" t="s">
        <v>80</v>
      </c>
      <c r="N20" s="20">
        <v>6</v>
      </c>
      <c r="O20" s="46">
        <f>P17*5+P18*0+P19*2</f>
        <v>12</v>
      </c>
      <c r="P20" s="47"/>
      <c r="Q20" s="42"/>
      <c r="R20" s="43"/>
      <c r="S20" s="53"/>
      <c r="T20" s="56"/>
      <c r="W20">
        <f>COUNTIF(C18:N20,"△")</f>
        <v>1</v>
      </c>
      <c r="X20" s="4">
        <f>W20*0.5</f>
        <v>0.5</v>
      </c>
    </row>
    <row r="21" spans="1:24" ht="13.5" customHeight="1" x14ac:dyDescent="0.15">
      <c r="A21" s="37"/>
      <c r="B21" s="18" t="s">
        <v>5</v>
      </c>
      <c r="C21" s="26"/>
      <c r="D21" s="26"/>
      <c r="E21" s="29">
        <f>SUM(F18:F20)</f>
        <v>14</v>
      </c>
      <c r="F21" s="29"/>
      <c r="G21" s="26"/>
      <c r="H21" s="26"/>
      <c r="I21" s="29">
        <f>J18+J19+J20</f>
        <v>13</v>
      </c>
      <c r="J21" s="29"/>
      <c r="K21" s="26"/>
      <c r="L21" s="26"/>
      <c r="M21" s="29">
        <f>N18+N19+N20</f>
        <v>9</v>
      </c>
      <c r="N21" s="29"/>
      <c r="O21" s="48"/>
      <c r="P21" s="49"/>
      <c r="Q21" s="42"/>
      <c r="R21" s="43"/>
      <c r="S21" s="53"/>
      <c r="T21" s="56"/>
    </row>
    <row r="22" spans="1:24" ht="13.5" customHeight="1" x14ac:dyDescent="0.15">
      <c r="A22" s="37"/>
      <c r="B22" s="18" t="s">
        <v>6</v>
      </c>
      <c r="C22" s="26"/>
      <c r="D22" s="26"/>
      <c r="E22" s="29">
        <f>E28</f>
        <v>14</v>
      </c>
      <c r="F22" s="29"/>
      <c r="G22" s="26"/>
      <c r="H22" s="26"/>
      <c r="I22" s="29">
        <f>I14</f>
        <v>22</v>
      </c>
      <c r="J22" s="29"/>
      <c r="K22" s="26"/>
      <c r="L22" s="26"/>
      <c r="M22" s="29">
        <f>M7</f>
        <v>20</v>
      </c>
      <c r="N22" s="29"/>
      <c r="O22" s="48"/>
      <c r="P22" s="49"/>
      <c r="Q22" s="42"/>
      <c r="R22" s="43"/>
      <c r="S22" s="53"/>
      <c r="T22" s="56"/>
      <c r="V22">
        <f>SUM(C22:N22)</f>
        <v>56</v>
      </c>
    </row>
    <row r="23" spans="1:24" ht="13.5" customHeight="1" x14ac:dyDescent="0.15">
      <c r="A23" s="38"/>
      <c r="B23" s="18" t="s">
        <v>4</v>
      </c>
      <c r="C23" s="26"/>
      <c r="D23" s="26"/>
      <c r="E23" s="29">
        <f>E21-E22</f>
        <v>0</v>
      </c>
      <c r="F23" s="29"/>
      <c r="G23" s="26"/>
      <c r="H23" s="26"/>
      <c r="I23" s="29">
        <f>I21-I22</f>
        <v>-9</v>
      </c>
      <c r="J23" s="29"/>
      <c r="K23" s="26"/>
      <c r="L23" s="26"/>
      <c r="M23" s="29">
        <f>M21-M22</f>
        <v>-11</v>
      </c>
      <c r="N23" s="29"/>
      <c r="O23" s="50"/>
      <c r="P23" s="51"/>
      <c r="Q23" s="44"/>
      <c r="R23" s="45"/>
      <c r="S23" s="54"/>
      <c r="T23" s="57"/>
    </row>
    <row r="24" spans="1:24" s="3" customFormat="1" ht="13.5" customHeight="1" x14ac:dyDescent="0.15">
      <c r="A24" s="36" t="s">
        <v>51</v>
      </c>
      <c r="B24" s="18" t="s">
        <v>0</v>
      </c>
      <c r="C24" s="19"/>
      <c r="D24" s="19"/>
      <c r="E24" s="30"/>
      <c r="F24" s="30"/>
      <c r="G24" s="30"/>
      <c r="H24" s="30"/>
      <c r="I24" s="26"/>
      <c r="J24" s="26"/>
      <c r="K24" s="30"/>
      <c r="L24" s="30"/>
      <c r="M24" s="26"/>
      <c r="N24" s="26"/>
      <c r="O24" s="6" t="s">
        <v>9</v>
      </c>
      <c r="P24" s="6">
        <f>COUNTIF(C24:N27,"○")</f>
        <v>4</v>
      </c>
      <c r="Q24" s="6" t="s">
        <v>13</v>
      </c>
      <c r="R24" s="20">
        <f>X25+X27</f>
        <v>4.5</v>
      </c>
      <c r="S24" s="52">
        <f>SUM(C30:N30)</f>
        <v>-2</v>
      </c>
      <c r="T24" s="55">
        <f>計算書!G13</f>
        <v>3</v>
      </c>
      <c r="W24"/>
      <c r="X24"/>
    </row>
    <row r="25" spans="1:24" s="3" customFormat="1" ht="13.5" customHeight="1" x14ac:dyDescent="0.15">
      <c r="A25" s="37"/>
      <c r="B25" s="18" t="s">
        <v>1</v>
      </c>
      <c r="C25" s="19"/>
      <c r="D25" s="19"/>
      <c r="E25" s="20" t="s">
        <v>78</v>
      </c>
      <c r="F25" s="20">
        <v>7</v>
      </c>
      <c r="G25" s="20" t="s">
        <v>78</v>
      </c>
      <c r="H25" s="20">
        <v>6</v>
      </c>
      <c r="I25" s="19"/>
      <c r="J25" s="19"/>
      <c r="K25" s="20" t="s">
        <v>79</v>
      </c>
      <c r="L25" s="20">
        <v>3</v>
      </c>
      <c r="M25" s="19"/>
      <c r="N25" s="19"/>
      <c r="O25" s="6" t="s">
        <v>10</v>
      </c>
      <c r="P25" s="6">
        <f>COUNTIF(C24:N27,"×")</f>
        <v>4</v>
      </c>
      <c r="Q25" s="6" t="s">
        <v>14</v>
      </c>
      <c r="R25" s="20">
        <f>X26+X27</f>
        <v>4.5</v>
      </c>
      <c r="S25" s="53"/>
      <c r="T25" s="56"/>
      <c r="W25">
        <f>COUNTIF(C25:N27,"○")</f>
        <v>4</v>
      </c>
      <c r="X25" s="4">
        <f>W25*1</f>
        <v>4</v>
      </c>
    </row>
    <row r="26" spans="1:24" s="3" customFormat="1" ht="13.5" customHeight="1" x14ac:dyDescent="0.15">
      <c r="A26" s="37"/>
      <c r="B26" s="18" t="s">
        <v>2</v>
      </c>
      <c r="C26" s="19"/>
      <c r="D26" s="19"/>
      <c r="E26" s="20" t="s">
        <v>78</v>
      </c>
      <c r="F26" s="20">
        <v>7</v>
      </c>
      <c r="G26" s="20" t="s">
        <v>79</v>
      </c>
      <c r="H26" s="20">
        <v>3</v>
      </c>
      <c r="I26" s="19"/>
      <c r="J26" s="19"/>
      <c r="K26" s="20" t="s">
        <v>80</v>
      </c>
      <c r="L26" s="20">
        <v>5</v>
      </c>
      <c r="M26" s="19"/>
      <c r="N26" s="19"/>
      <c r="O26" s="6" t="s">
        <v>11</v>
      </c>
      <c r="P26" s="6">
        <f>COUNTIF(C24:N27,"△")</f>
        <v>1</v>
      </c>
      <c r="Q26" s="40">
        <f>R24-R25</f>
        <v>0</v>
      </c>
      <c r="R26" s="41"/>
      <c r="S26" s="53"/>
      <c r="T26" s="56"/>
      <c r="W26">
        <f>COUNTIF(C25:N27,"×")</f>
        <v>4</v>
      </c>
      <c r="X26" s="4">
        <f>W26*1</f>
        <v>4</v>
      </c>
    </row>
    <row r="27" spans="1:24" s="3" customFormat="1" ht="13.5" customHeight="1" x14ac:dyDescent="0.15">
      <c r="A27" s="37"/>
      <c r="B27" s="18" t="s">
        <v>3</v>
      </c>
      <c r="C27" s="19"/>
      <c r="D27" s="19"/>
      <c r="E27" s="20" t="s">
        <v>79</v>
      </c>
      <c r="F27" s="23" t="s">
        <v>82</v>
      </c>
      <c r="G27" s="20" t="s">
        <v>78</v>
      </c>
      <c r="H27" s="20">
        <v>8</v>
      </c>
      <c r="I27" s="19"/>
      <c r="J27" s="19"/>
      <c r="K27" s="20" t="s">
        <v>79</v>
      </c>
      <c r="L27" s="20">
        <v>3</v>
      </c>
      <c r="M27" s="19"/>
      <c r="N27" s="19"/>
      <c r="O27" s="46">
        <f>P24*5+P25*0+P26*2</f>
        <v>22</v>
      </c>
      <c r="P27" s="47"/>
      <c r="Q27" s="42"/>
      <c r="R27" s="43"/>
      <c r="S27" s="53"/>
      <c r="T27" s="56"/>
      <c r="W27">
        <f>COUNTIF(C25:N27,"△")</f>
        <v>1</v>
      </c>
      <c r="X27" s="4">
        <f>W27*0.5</f>
        <v>0.5</v>
      </c>
    </row>
    <row r="28" spans="1:24" s="3" customFormat="1" ht="13.5" customHeight="1" x14ac:dyDescent="0.15">
      <c r="A28" s="37"/>
      <c r="B28" s="18" t="s">
        <v>5</v>
      </c>
      <c r="C28" s="27"/>
      <c r="D28" s="28"/>
      <c r="E28" s="29">
        <f>SUM(F25:F27)</f>
        <v>14</v>
      </c>
      <c r="F28" s="29"/>
      <c r="G28" s="29">
        <f>SUM(H25:H27)</f>
        <v>17</v>
      </c>
      <c r="H28" s="29"/>
      <c r="I28" s="26"/>
      <c r="J28" s="26"/>
      <c r="K28" s="29">
        <f>SUM(L25:L27)</f>
        <v>11</v>
      </c>
      <c r="L28" s="29"/>
      <c r="M28" s="26"/>
      <c r="N28" s="26"/>
      <c r="O28" s="48"/>
      <c r="P28" s="49"/>
      <c r="Q28" s="42"/>
      <c r="R28" s="43"/>
      <c r="S28" s="53"/>
      <c r="T28" s="56"/>
      <c r="W28"/>
      <c r="X28"/>
    </row>
    <row r="29" spans="1:24" s="3" customFormat="1" ht="13.5" customHeight="1" x14ac:dyDescent="0.15">
      <c r="A29" s="37"/>
      <c r="B29" s="18" t="s">
        <v>6</v>
      </c>
      <c r="C29" s="27"/>
      <c r="D29" s="28"/>
      <c r="E29" s="29">
        <f>E21</f>
        <v>14</v>
      </c>
      <c r="F29" s="29"/>
      <c r="G29" s="29">
        <f>G7</f>
        <v>11</v>
      </c>
      <c r="H29" s="29"/>
      <c r="I29" s="26"/>
      <c r="J29" s="26"/>
      <c r="K29" s="29">
        <f>K14</f>
        <v>19</v>
      </c>
      <c r="L29" s="29"/>
      <c r="M29" s="26"/>
      <c r="N29" s="26"/>
      <c r="O29" s="48"/>
      <c r="P29" s="49"/>
      <c r="Q29" s="42"/>
      <c r="R29" s="43"/>
      <c r="S29" s="53"/>
      <c r="T29" s="56"/>
      <c r="V29">
        <f>SUM(C29:N29)</f>
        <v>44</v>
      </c>
      <c r="W29"/>
      <c r="X29"/>
    </row>
    <row r="30" spans="1:24" s="3" customFormat="1" ht="13.5" customHeight="1" x14ac:dyDescent="0.15">
      <c r="A30" s="38"/>
      <c r="B30" s="18" t="s">
        <v>4</v>
      </c>
      <c r="C30" s="27"/>
      <c r="D30" s="28"/>
      <c r="E30" s="29">
        <f>E28-E29</f>
        <v>0</v>
      </c>
      <c r="F30" s="29"/>
      <c r="G30" s="29">
        <f>G28-G29</f>
        <v>6</v>
      </c>
      <c r="H30" s="29"/>
      <c r="I30" s="26"/>
      <c r="J30" s="26"/>
      <c r="K30" s="29">
        <f>K28-K29</f>
        <v>-8</v>
      </c>
      <c r="L30" s="29"/>
      <c r="M30" s="26"/>
      <c r="N30" s="26"/>
      <c r="O30" s="50"/>
      <c r="P30" s="51"/>
      <c r="Q30" s="44"/>
      <c r="R30" s="45"/>
      <c r="S30" s="54"/>
      <c r="T30" s="57"/>
      <c r="W30"/>
      <c r="X30"/>
    </row>
    <row r="31" spans="1:24" s="3" customFormat="1" ht="13.5" customHeight="1" x14ac:dyDescent="0.15">
      <c r="A31" s="12"/>
      <c r="B31" s="32" t="s">
        <v>25</v>
      </c>
      <c r="C31" s="35"/>
      <c r="D31" s="35"/>
      <c r="E31" s="35"/>
      <c r="F31" s="35"/>
      <c r="G31" s="35"/>
      <c r="H31" s="35"/>
      <c r="I31" s="21"/>
      <c r="J31" s="21"/>
      <c r="K31" s="21"/>
      <c r="L31" s="21"/>
      <c r="M31" s="21"/>
      <c r="N31" s="21"/>
      <c r="O31" s="7"/>
      <c r="P31" s="7"/>
      <c r="Q31" s="7"/>
      <c r="R31" s="21"/>
      <c r="S31" s="60"/>
      <c r="T31" s="62"/>
      <c r="X31" s="9"/>
    </row>
    <row r="32" spans="1:24" s="3" customFormat="1" ht="13.5" customHeight="1" x14ac:dyDescent="0.15">
      <c r="A32" s="21"/>
      <c r="B32" s="33"/>
      <c r="C32" s="34">
        <v>0.54166666666666663</v>
      </c>
      <c r="D32" s="35"/>
      <c r="E32" s="34">
        <v>0.55902777777777779</v>
      </c>
      <c r="F32" s="35"/>
      <c r="G32" s="34">
        <v>0.57638888888888895</v>
      </c>
      <c r="H32" s="35"/>
      <c r="I32" s="34">
        <v>0.59375</v>
      </c>
      <c r="J32" s="34"/>
      <c r="K32" s="34">
        <v>0.61111111111111105</v>
      </c>
      <c r="L32" s="34"/>
      <c r="M32" s="34">
        <v>0.62847222222222221</v>
      </c>
      <c r="N32" s="34"/>
      <c r="O32" s="7"/>
      <c r="P32" s="7"/>
      <c r="Q32" s="7"/>
      <c r="R32" s="21"/>
      <c r="S32" s="61"/>
      <c r="T32" s="63"/>
      <c r="X32" s="9"/>
    </row>
  </sheetData>
  <mergeCells count="138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K29:L29"/>
    <mergeCell ref="M29:N29"/>
    <mergeCell ref="C30:D30"/>
    <mergeCell ref="E30:F30"/>
    <mergeCell ref="G30:H30"/>
    <mergeCell ref="I30:J30"/>
    <mergeCell ref="K30:L30"/>
    <mergeCell ref="M30:N30"/>
    <mergeCell ref="M22:N22"/>
    <mergeCell ref="C1:S1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1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2"/>
  <sheetViews>
    <sheetView showZero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8.75" customWidth="1"/>
    <col min="21" max="24" width="6.25" customWidth="1"/>
  </cols>
  <sheetData>
    <row r="1" spans="1:24" ht="22.5" customHeight="1" x14ac:dyDescent="0.15">
      <c r="A1" s="14" t="s">
        <v>32</v>
      </c>
      <c r="B1" s="22"/>
      <c r="C1" s="24" t="s">
        <v>39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2"/>
    </row>
    <row r="2" spans="1:24" ht="18.75" customHeight="1" x14ac:dyDescent="0.15">
      <c r="A2" s="18" t="s">
        <v>7</v>
      </c>
      <c r="B2" s="18" t="s">
        <v>8</v>
      </c>
      <c r="C2" s="29">
        <v>1</v>
      </c>
      <c r="D2" s="29"/>
      <c r="E2" s="29">
        <v>2</v>
      </c>
      <c r="F2" s="29"/>
      <c r="G2" s="29">
        <v>3</v>
      </c>
      <c r="H2" s="29"/>
      <c r="I2" s="29">
        <v>4</v>
      </c>
      <c r="J2" s="29"/>
      <c r="K2" s="29">
        <v>5</v>
      </c>
      <c r="L2" s="29"/>
      <c r="M2" s="29">
        <v>6</v>
      </c>
      <c r="N2" s="29"/>
      <c r="O2" s="58" t="s">
        <v>12</v>
      </c>
      <c r="P2" s="59"/>
      <c r="Q2" s="58" t="s">
        <v>15</v>
      </c>
      <c r="R2" s="59"/>
      <c r="S2" s="20" t="s">
        <v>16</v>
      </c>
      <c r="T2" s="20" t="s">
        <v>17</v>
      </c>
    </row>
    <row r="3" spans="1:24" ht="13.5" customHeight="1" x14ac:dyDescent="0.15">
      <c r="A3" s="31" t="s">
        <v>77</v>
      </c>
      <c r="B3" s="18" t="s">
        <v>0</v>
      </c>
      <c r="C3" s="30"/>
      <c r="D3" s="30"/>
      <c r="E3" s="27"/>
      <c r="F3" s="28"/>
      <c r="G3" s="30"/>
      <c r="H3" s="30"/>
      <c r="I3" s="26"/>
      <c r="J3" s="26"/>
      <c r="K3" s="26"/>
      <c r="L3" s="26"/>
      <c r="M3" s="30"/>
      <c r="N3" s="30"/>
      <c r="O3" s="6" t="s">
        <v>9</v>
      </c>
      <c r="P3" s="6">
        <f>COUNTIF(C3:N6,"○")</f>
        <v>2</v>
      </c>
      <c r="Q3" s="6" t="s">
        <v>13</v>
      </c>
      <c r="R3" s="20">
        <f>X4+X6</f>
        <v>2</v>
      </c>
      <c r="S3" s="52">
        <f>SUM(C9:N9)</f>
        <v>-41</v>
      </c>
      <c r="T3" s="55">
        <f>計算書!G14</f>
        <v>4</v>
      </c>
      <c r="V3" t="s">
        <v>22</v>
      </c>
      <c r="W3" s="39" t="s">
        <v>21</v>
      </c>
      <c r="X3" s="39"/>
    </row>
    <row r="4" spans="1:24" ht="13.5" customHeight="1" x14ac:dyDescent="0.15">
      <c r="A4" s="31"/>
      <c r="B4" s="18" t="s">
        <v>1</v>
      </c>
      <c r="C4" s="20" t="s">
        <v>78</v>
      </c>
      <c r="D4" s="20">
        <v>6</v>
      </c>
      <c r="E4" s="19"/>
      <c r="F4" s="19"/>
      <c r="G4" s="20" t="s">
        <v>79</v>
      </c>
      <c r="H4" s="20">
        <v>5</v>
      </c>
      <c r="I4" s="19"/>
      <c r="J4" s="19"/>
      <c r="K4" s="19"/>
      <c r="L4" s="19"/>
      <c r="M4" s="20" t="s">
        <v>79</v>
      </c>
      <c r="N4" s="20">
        <v>4</v>
      </c>
      <c r="O4" s="6" t="s">
        <v>10</v>
      </c>
      <c r="P4" s="6">
        <f>COUNTIF(C3:N6,"×")</f>
        <v>7</v>
      </c>
      <c r="Q4" s="6" t="s">
        <v>14</v>
      </c>
      <c r="R4" s="20">
        <f>X5+X6</f>
        <v>7</v>
      </c>
      <c r="S4" s="53"/>
      <c r="T4" s="56"/>
      <c r="V4" t="s">
        <v>23</v>
      </c>
      <c r="W4">
        <f>COUNTIF(C4:N6,"○")</f>
        <v>2</v>
      </c>
      <c r="X4" s="4">
        <f>W4*1</f>
        <v>2</v>
      </c>
    </row>
    <row r="5" spans="1:24" ht="13.5" customHeight="1" x14ac:dyDescent="0.15">
      <c r="A5" s="31"/>
      <c r="B5" s="18" t="s">
        <v>2</v>
      </c>
      <c r="C5" s="20" t="s">
        <v>78</v>
      </c>
      <c r="D5" s="20">
        <v>5</v>
      </c>
      <c r="E5" s="19"/>
      <c r="F5" s="19"/>
      <c r="G5" s="20" t="s">
        <v>79</v>
      </c>
      <c r="H5" s="20">
        <v>1</v>
      </c>
      <c r="I5" s="19"/>
      <c r="J5" s="19"/>
      <c r="K5" s="19"/>
      <c r="L5" s="19"/>
      <c r="M5" s="20" t="s">
        <v>79</v>
      </c>
      <c r="N5" s="20">
        <v>4</v>
      </c>
      <c r="O5" s="6" t="s">
        <v>11</v>
      </c>
      <c r="P5" s="6">
        <f>COUNTIF(C3:N6,"△")</f>
        <v>0</v>
      </c>
      <c r="Q5" s="40">
        <f>R3-R4</f>
        <v>-5</v>
      </c>
      <c r="R5" s="41"/>
      <c r="S5" s="53"/>
      <c r="T5" s="56"/>
      <c r="V5" t="s">
        <v>24</v>
      </c>
      <c r="W5">
        <f>COUNTIF(C4:N6,"×")</f>
        <v>7</v>
      </c>
      <c r="X5" s="4">
        <f>W5*1</f>
        <v>7</v>
      </c>
    </row>
    <row r="6" spans="1:24" ht="13.5" customHeight="1" x14ac:dyDescent="0.15">
      <c r="A6" s="31"/>
      <c r="B6" s="18" t="s">
        <v>3</v>
      </c>
      <c r="C6" s="20" t="s">
        <v>79</v>
      </c>
      <c r="D6" s="16">
        <v>3</v>
      </c>
      <c r="E6" s="19"/>
      <c r="F6" s="19"/>
      <c r="G6" s="20" t="s">
        <v>79</v>
      </c>
      <c r="H6" s="20">
        <v>2</v>
      </c>
      <c r="I6" s="19"/>
      <c r="J6" s="19"/>
      <c r="K6" s="19"/>
      <c r="L6" s="19"/>
      <c r="M6" s="20" t="s">
        <v>79</v>
      </c>
      <c r="N6" s="20">
        <v>4</v>
      </c>
      <c r="O6" s="46">
        <f>P3*5+P4*0+P5*2</f>
        <v>10</v>
      </c>
      <c r="P6" s="47"/>
      <c r="Q6" s="42"/>
      <c r="R6" s="43"/>
      <c r="S6" s="53"/>
      <c r="T6" s="56"/>
      <c r="W6">
        <f>COUNTIF(C4:N6,"△")</f>
        <v>0</v>
      </c>
      <c r="X6" s="4">
        <f>W6*0.5</f>
        <v>0</v>
      </c>
    </row>
    <row r="7" spans="1:24" ht="13.5" customHeight="1" x14ac:dyDescent="0.15">
      <c r="A7" s="31"/>
      <c r="B7" s="18" t="s">
        <v>5</v>
      </c>
      <c r="C7" s="29">
        <f>D4+D5+D6</f>
        <v>14</v>
      </c>
      <c r="D7" s="29"/>
      <c r="E7" s="27"/>
      <c r="F7" s="28"/>
      <c r="G7" s="29">
        <f>H4+H5+H6</f>
        <v>8</v>
      </c>
      <c r="H7" s="29"/>
      <c r="I7" s="26"/>
      <c r="J7" s="26"/>
      <c r="K7" s="26"/>
      <c r="L7" s="26"/>
      <c r="M7" s="29">
        <f>N4+N5+N6</f>
        <v>12</v>
      </c>
      <c r="N7" s="29"/>
      <c r="O7" s="48"/>
      <c r="P7" s="49"/>
      <c r="Q7" s="42"/>
      <c r="R7" s="43"/>
      <c r="S7" s="53"/>
      <c r="T7" s="56"/>
    </row>
    <row r="8" spans="1:24" ht="13.5" customHeight="1" x14ac:dyDescent="0.15">
      <c r="A8" s="31"/>
      <c r="B8" s="18" t="s">
        <v>6</v>
      </c>
      <c r="C8" s="29">
        <f>C14</f>
        <v>14</v>
      </c>
      <c r="D8" s="29"/>
      <c r="E8" s="27"/>
      <c r="F8" s="28"/>
      <c r="G8" s="29">
        <f>G28</f>
        <v>36</v>
      </c>
      <c r="H8" s="29"/>
      <c r="I8" s="26"/>
      <c r="J8" s="26"/>
      <c r="K8" s="26"/>
      <c r="L8" s="26"/>
      <c r="M8" s="29">
        <f>M21</f>
        <v>25</v>
      </c>
      <c r="N8" s="29"/>
      <c r="O8" s="48"/>
      <c r="P8" s="49"/>
      <c r="Q8" s="42"/>
      <c r="R8" s="43"/>
      <c r="S8" s="53"/>
      <c r="T8" s="56"/>
      <c r="V8">
        <f>SUM(C8:N8)</f>
        <v>75</v>
      </c>
    </row>
    <row r="9" spans="1:24" ht="13.5" customHeight="1" x14ac:dyDescent="0.15">
      <c r="A9" s="31"/>
      <c r="B9" s="18" t="s">
        <v>4</v>
      </c>
      <c r="C9" s="29">
        <f>C7-C8</f>
        <v>0</v>
      </c>
      <c r="D9" s="29"/>
      <c r="E9" s="27"/>
      <c r="F9" s="28"/>
      <c r="G9" s="29">
        <f>G7-G8</f>
        <v>-28</v>
      </c>
      <c r="H9" s="29"/>
      <c r="I9" s="26"/>
      <c r="J9" s="26"/>
      <c r="K9" s="26"/>
      <c r="L9" s="26"/>
      <c r="M9" s="29">
        <f>M7-M8</f>
        <v>-13</v>
      </c>
      <c r="N9" s="29"/>
      <c r="O9" s="50"/>
      <c r="P9" s="51"/>
      <c r="Q9" s="44"/>
      <c r="R9" s="45"/>
      <c r="S9" s="54"/>
      <c r="T9" s="57"/>
    </row>
    <row r="10" spans="1:24" ht="13.5" customHeight="1" x14ac:dyDescent="0.15">
      <c r="A10" s="31" t="s">
        <v>52</v>
      </c>
      <c r="B10" s="18" t="s">
        <v>0</v>
      </c>
      <c r="C10" s="30"/>
      <c r="D10" s="30"/>
      <c r="E10" s="26"/>
      <c r="F10" s="26"/>
      <c r="G10" s="26"/>
      <c r="H10" s="26"/>
      <c r="I10" s="30"/>
      <c r="J10" s="30"/>
      <c r="K10" s="30"/>
      <c r="L10" s="30"/>
      <c r="M10" s="26"/>
      <c r="N10" s="26"/>
      <c r="O10" s="6" t="s">
        <v>9</v>
      </c>
      <c r="P10" s="6">
        <f>COUNTIF(C10:N13,"○")</f>
        <v>2</v>
      </c>
      <c r="Q10" s="6" t="s">
        <v>13</v>
      </c>
      <c r="R10" s="20">
        <f>X11+X13</f>
        <v>3</v>
      </c>
      <c r="S10" s="52">
        <f>SUM(C16:N16)</f>
        <v>-9</v>
      </c>
      <c r="T10" s="55">
        <f>計算書!G15</f>
        <v>3</v>
      </c>
      <c r="W10" s="39"/>
      <c r="X10" s="39"/>
    </row>
    <row r="11" spans="1:24" ht="13.5" customHeight="1" x14ac:dyDescent="0.15">
      <c r="A11" s="31"/>
      <c r="B11" s="18" t="s">
        <v>1</v>
      </c>
      <c r="C11" s="20" t="s">
        <v>79</v>
      </c>
      <c r="D11" s="20">
        <v>5</v>
      </c>
      <c r="E11" s="19"/>
      <c r="F11" s="19"/>
      <c r="G11" s="19"/>
      <c r="H11" s="19"/>
      <c r="I11" s="20" t="s">
        <v>78</v>
      </c>
      <c r="J11" s="20">
        <v>7</v>
      </c>
      <c r="K11" s="20" t="s">
        <v>79</v>
      </c>
      <c r="L11" s="20">
        <v>5</v>
      </c>
      <c r="M11" s="19"/>
      <c r="N11" s="19"/>
      <c r="O11" s="6" t="s">
        <v>10</v>
      </c>
      <c r="P11" s="6">
        <f>COUNTIF(C10:N13,"×")</f>
        <v>5</v>
      </c>
      <c r="Q11" s="6" t="s">
        <v>14</v>
      </c>
      <c r="R11" s="20">
        <f>X12+X13</f>
        <v>6</v>
      </c>
      <c r="S11" s="53"/>
      <c r="T11" s="56"/>
      <c r="W11">
        <f>COUNTIF(C11:N13,"○")</f>
        <v>2</v>
      </c>
      <c r="X11" s="4">
        <f>W11*1</f>
        <v>2</v>
      </c>
    </row>
    <row r="12" spans="1:24" ht="13.5" customHeight="1" x14ac:dyDescent="0.15">
      <c r="A12" s="31"/>
      <c r="B12" s="18" t="s">
        <v>2</v>
      </c>
      <c r="C12" s="20" t="s">
        <v>79</v>
      </c>
      <c r="D12" s="20">
        <v>4</v>
      </c>
      <c r="E12" s="19"/>
      <c r="F12" s="19"/>
      <c r="G12" s="19"/>
      <c r="H12" s="19"/>
      <c r="I12" s="20" t="s">
        <v>80</v>
      </c>
      <c r="J12" s="20">
        <v>4</v>
      </c>
      <c r="K12" s="20" t="s">
        <v>79</v>
      </c>
      <c r="L12" s="20">
        <v>4</v>
      </c>
      <c r="M12" s="19"/>
      <c r="N12" s="19"/>
      <c r="O12" s="6" t="s">
        <v>11</v>
      </c>
      <c r="P12" s="6">
        <f>COUNTIF(C10:N13,"△")</f>
        <v>2</v>
      </c>
      <c r="Q12" s="40">
        <f>R10-R11</f>
        <v>-3</v>
      </c>
      <c r="R12" s="41"/>
      <c r="S12" s="53"/>
      <c r="T12" s="56"/>
      <c r="W12">
        <f>COUNTIF(C11:N13,"×")</f>
        <v>5</v>
      </c>
      <c r="X12" s="4">
        <f>W12*1</f>
        <v>5</v>
      </c>
    </row>
    <row r="13" spans="1:24" ht="13.5" customHeight="1" x14ac:dyDescent="0.15">
      <c r="A13" s="31"/>
      <c r="B13" s="18" t="s">
        <v>3</v>
      </c>
      <c r="C13" s="20" t="s">
        <v>78</v>
      </c>
      <c r="D13" s="20">
        <v>5</v>
      </c>
      <c r="E13" s="19"/>
      <c r="F13" s="19"/>
      <c r="G13" s="19"/>
      <c r="H13" s="19"/>
      <c r="I13" s="20" t="s">
        <v>80</v>
      </c>
      <c r="J13" s="20">
        <v>8</v>
      </c>
      <c r="K13" s="20" t="s">
        <v>79</v>
      </c>
      <c r="L13" s="20">
        <v>6</v>
      </c>
      <c r="M13" s="19"/>
      <c r="N13" s="19"/>
      <c r="O13" s="46">
        <f>P10*5+P11*0+P12*2</f>
        <v>14</v>
      </c>
      <c r="P13" s="47"/>
      <c r="Q13" s="42"/>
      <c r="R13" s="43"/>
      <c r="S13" s="53"/>
      <c r="T13" s="56"/>
      <c r="W13">
        <f>COUNTIF(C11:N13,"△")</f>
        <v>2</v>
      </c>
      <c r="X13" s="4">
        <f>W13*0.5</f>
        <v>1</v>
      </c>
    </row>
    <row r="14" spans="1:24" ht="13.5" customHeight="1" x14ac:dyDescent="0.15">
      <c r="A14" s="31"/>
      <c r="B14" s="17" t="s">
        <v>5</v>
      </c>
      <c r="C14" s="29">
        <f>D11+D12+D13</f>
        <v>14</v>
      </c>
      <c r="D14" s="29"/>
      <c r="E14" s="26"/>
      <c r="F14" s="26"/>
      <c r="G14" s="26"/>
      <c r="H14" s="26"/>
      <c r="I14" s="29">
        <f>J11+J12+J13</f>
        <v>19</v>
      </c>
      <c r="J14" s="29"/>
      <c r="K14" s="29">
        <f>L11+L12+L13</f>
        <v>15</v>
      </c>
      <c r="L14" s="29"/>
      <c r="M14" s="26"/>
      <c r="N14" s="26"/>
      <c r="O14" s="48"/>
      <c r="P14" s="49"/>
      <c r="Q14" s="42"/>
      <c r="R14" s="43"/>
      <c r="S14" s="53"/>
      <c r="T14" s="56"/>
    </row>
    <row r="15" spans="1:24" ht="13.5" customHeight="1" x14ac:dyDescent="0.15">
      <c r="A15" s="31"/>
      <c r="B15" s="18" t="s">
        <v>6</v>
      </c>
      <c r="C15" s="29">
        <f>C7</f>
        <v>14</v>
      </c>
      <c r="D15" s="29"/>
      <c r="E15" s="26"/>
      <c r="F15" s="26"/>
      <c r="G15" s="26"/>
      <c r="H15" s="26"/>
      <c r="I15" s="29">
        <f>I21</f>
        <v>17</v>
      </c>
      <c r="J15" s="29"/>
      <c r="K15" s="29">
        <f>K28</f>
        <v>26</v>
      </c>
      <c r="L15" s="29"/>
      <c r="M15" s="26"/>
      <c r="N15" s="26"/>
      <c r="O15" s="48"/>
      <c r="P15" s="49"/>
      <c r="Q15" s="42"/>
      <c r="R15" s="43"/>
      <c r="S15" s="53"/>
      <c r="T15" s="56"/>
      <c r="V15">
        <f>SUM(C15:N15)</f>
        <v>57</v>
      </c>
    </row>
    <row r="16" spans="1:24" ht="13.5" customHeight="1" x14ac:dyDescent="0.15">
      <c r="A16" s="31"/>
      <c r="B16" s="18" t="s">
        <v>4</v>
      </c>
      <c r="C16" s="29">
        <f>C14-C15</f>
        <v>0</v>
      </c>
      <c r="D16" s="29"/>
      <c r="E16" s="26"/>
      <c r="F16" s="26"/>
      <c r="G16" s="26"/>
      <c r="H16" s="26"/>
      <c r="I16" s="29">
        <f>I14-I15</f>
        <v>2</v>
      </c>
      <c r="J16" s="29"/>
      <c r="K16" s="29">
        <f>K14-K15</f>
        <v>-11</v>
      </c>
      <c r="L16" s="29"/>
      <c r="M16" s="26"/>
      <c r="N16" s="26"/>
      <c r="O16" s="50"/>
      <c r="P16" s="51"/>
      <c r="Q16" s="44"/>
      <c r="R16" s="45"/>
      <c r="S16" s="54"/>
      <c r="T16" s="57"/>
    </row>
    <row r="17" spans="1:24" ht="13.5" customHeight="1" x14ac:dyDescent="0.15">
      <c r="A17" s="36" t="s">
        <v>53</v>
      </c>
      <c r="B17" s="18" t="s">
        <v>0</v>
      </c>
      <c r="C17" s="26"/>
      <c r="D17" s="26"/>
      <c r="E17" s="30"/>
      <c r="F17" s="30"/>
      <c r="G17" s="26"/>
      <c r="H17" s="26"/>
      <c r="I17" s="30"/>
      <c r="J17" s="30"/>
      <c r="K17" s="26"/>
      <c r="L17" s="26"/>
      <c r="M17" s="30"/>
      <c r="N17" s="30"/>
      <c r="O17" s="6" t="s">
        <v>9</v>
      </c>
      <c r="P17" s="6">
        <f>COUNTIF(C17:N20,"○")</f>
        <v>4</v>
      </c>
      <c r="Q17" s="6" t="s">
        <v>13</v>
      </c>
      <c r="R17" s="20">
        <f>X18+X20</f>
        <v>5</v>
      </c>
      <c r="S17" s="52">
        <f>SUM(C23:N23)</f>
        <v>-7</v>
      </c>
      <c r="T17" s="55">
        <f>計算書!G16</f>
        <v>2</v>
      </c>
    </row>
    <row r="18" spans="1:24" ht="13.5" customHeight="1" x14ac:dyDescent="0.15">
      <c r="A18" s="37"/>
      <c r="B18" s="18" t="s">
        <v>1</v>
      </c>
      <c r="C18" s="19"/>
      <c r="D18" s="19"/>
      <c r="E18" s="20" t="s">
        <v>79</v>
      </c>
      <c r="F18" s="20">
        <v>4</v>
      </c>
      <c r="G18" s="19"/>
      <c r="H18" s="19"/>
      <c r="I18" s="20" t="s">
        <v>79</v>
      </c>
      <c r="J18" s="20">
        <v>5</v>
      </c>
      <c r="K18" s="19"/>
      <c r="L18" s="19"/>
      <c r="M18" s="20" t="s">
        <v>78</v>
      </c>
      <c r="N18" s="20">
        <v>8</v>
      </c>
      <c r="O18" s="6" t="s">
        <v>10</v>
      </c>
      <c r="P18" s="6">
        <f>COUNTIF(C17:N20,"×")</f>
        <v>3</v>
      </c>
      <c r="Q18" s="6" t="s">
        <v>14</v>
      </c>
      <c r="R18" s="20">
        <f>X19+X20</f>
        <v>4</v>
      </c>
      <c r="S18" s="53"/>
      <c r="T18" s="56"/>
      <c r="W18">
        <f>COUNTIF(C18:N20,"○")</f>
        <v>4</v>
      </c>
      <c r="X18" s="4">
        <f>W18*1</f>
        <v>4</v>
      </c>
    </row>
    <row r="19" spans="1:24" ht="13.5" customHeight="1" x14ac:dyDescent="0.15">
      <c r="A19" s="37"/>
      <c r="B19" s="18" t="s">
        <v>2</v>
      </c>
      <c r="C19" s="19"/>
      <c r="D19" s="19"/>
      <c r="E19" s="20" t="s">
        <v>79</v>
      </c>
      <c r="F19" s="20">
        <v>4</v>
      </c>
      <c r="G19" s="19"/>
      <c r="H19" s="19"/>
      <c r="I19" s="20" t="s">
        <v>80</v>
      </c>
      <c r="J19" s="20">
        <v>4</v>
      </c>
      <c r="K19" s="19"/>
      <c r="L19" s="19"/>
      <c r="M19" s="20" t="s">
        <v>78</v>
      </c>
      <c r="N19" s="20">
        <v>12</v>
      </c>
      <c r="O19" s="6" t="s">
        <v>11</v>
      </c>
      <c r="P19" s="6">
        <f>COUNTIF(C17:N20,"△")</f>
        <v>2</v>
      </c>
      <c r="Q19" s="40">
        <f>R17-R18</f>
        <v>1</v>
      </c>
      <c r="R19" s="41"/>
      <c r="S19" s="53"/>
      <c r="T19" s="56"/>
      <c r="W19">
        <f>COUNTIF(C18:N20,"×")</f>
        <v>3</v>
      </c>
      <c r="X19" s="4">
        <f>W19*1</f>
        <v>3</v>
      </c>
    </row>
    <row r="20" spans="1:24" ht="13.5" customHeight="1" x14ac:dyDescent="0.15">
      <c r="A20" s="37"/>
      <c r="B20" s="18" t="s">
        <v>3</v>
      </c>
      <c r="C20" s="19"/>
      <c r="D20" s="19"/>
      <c r="E20" s="20" t="s">
        <v>78</v>
      </c>
      <c r="F20" s="20">
        <v>5</v>
      </c>
      <c r="G20" s="19"/>
      <c r="H20" s="19"/>
      <c r="I20" s="20" t="s">
        <v>80</v>
      </c>
      <c r="J20" s="20">
        <v>8</v>
      </c>
      <c r="K20" s="19"/>
      <c r="L20" s="19"/>
      <c r="M20" s="20" t="s">
        <v>78</v>
      </c>
      <c r="N20" s="20">
        <v>5</v>
      </c>
      <c r="O20" s="46">
        <f>P17*5+P18*0+P19*2</f>
        <v>24</v>
      </c>
      <c r="P20" s="47"/>
      <c r="Q20" s="42"/>
      <c r="R20" s="43"/>
      <c r="S20" s="53"/>
      <c r="T20" s="56"/>
      <c r="W20">
        <f>COUNTIF(C18:N20,"△")</f>
        <v>2</v>
      </c>
      <c r="X20" s="4">
        <f>W20*0.5</f>
        <v>1</v>
      </c>
    </row>
    <row r="21" spans="1:24" ht="13.5" customHeight="1" x14ac:dyDescent="0.15">
      <c r="A21" s="37"/>
      <c r="B21" s="18" t="s">
        <v>5</v>
      </c>
      <c r="C21" s="26"/>
      <c r="D21" s="26"/>
      <c r="E21" s="29">
        <f>SUM(F18:F20)</f>
        <v>13</v>
      </c>
      <c r="F21" s="29"/>
      <c r="G21" s="26"/>
      <c r="H21" s="26"/>
      <c r="I21" s="29">
        <f>J18+J19+J20</f>
        <v>17</v>
      </c>
      <c r="J21" s="29"/>
      <c r="K21" s="26"/>
      <c r="L21" s="26"/>
      <c r="M21" s="29">
        <f>N18+N19+N20</f>
        <v>25</v>
      </c>
      <c r="N21" s="29"/>
      <c r="O21" s="48"/>
      <c r="P21" s="49"/>
      <c r="Q21" s="42"/>
      <c r="R21" s="43"/>
      <c r="S21" s="53"/>
      <c r="T21" s="56"/>
    </row>
    <row r="22" spans="1:24" ht="13.5" customHeight="1" x14ac:dyDescent="0.15">
      <c r="A22" s="37"/>
      <c r="B22" s="18" t="s">
        <v>6</v>
      </c>
      <c r="C22" s="26"/>
      <c r="D22" s="26"/>
      <c r="E22" s="29">
        <f>E28</f>
        <v>31</v>
      </c>
      <c r="F22" s="29"/>
      <c r="G22" s="26"/>
      <c r="H22" s="26"/>
      <c r="I22" s="29">
        <f>I14</f>
        <v>19</v>
      </c>
      <c r="J22" s="29"/>
      <c r="K22" s="26"/>
      <c r="L22" s="26"/>
      <c r="M22" s="29">
        <f>M7</f>
        <v>12</v>
      </c>
      <c r="N22" s="29"/>
      <c r="O22" s="48"/>
      <c r="P22" s="49"/>
      <c r="Q22" s="42"/>
      <c r="R22" s="43"/>
      <c r="S22" s="53"/>
      <c r="T22" s="56"/>
      <c r="V22">
        <f>SUM(C22:N22)</f>
        <v>62</v>
      </c>
    </row>
    <row r="23" spans="1:24" ht="13.5" customHeight="1" x14ac:dyDescent="0.15">
      <c r="A23" s="38"/>
      <c r="B23" s="18" t="s">
        <v>4</v>
      </c>
      <c r="C23" s="26"/>
      <c r="D23" s="26"/>
      <c r="E23" s="29">
        <f>E21-E22</f>
        <v>-18</v>
      </c>
      <c r="F23" s="29"/>
      <c r="G23" s="26"/>
      <c r="H23" s="26"/>
      <c r="I23" s="29">
        <f>I21-I22</f>
        <v>-2</v>
      </c>
      <c r="J23" s="29"/>
      <c r="K23" s="26"/>
      <c r="L23" s="26"/>
      <c r="M23" s="29">
        <f>M21-M22</f>
        <v>13</v>
      </c>
      <c r="N23" s="29"/>
      <c r="O23" s="50"/>
      <c r="P23" s="51"/>
      <c r="Q23" s="44"/>
      <c r="R23" s="45"/>
      <c r="S23" s="54"/>
      <c r="T23" s="57"/>
    </row>
    <row r="24" spans="1:24" s="3" customFormat="1" ht="13.5" customHeight="1" x14ac:dyDescent="0.15">
      <c r="A24" s="36" t="s">
        <v>54</v>
      </c>
      <c r="B24" s="18" t="s">
        <v>0</v>
      </c>
      <c r="C24" s="19"/>
      <c r="D24" s="19"/>
      <c r="E24" s="30"/>
      <c r="F24" s="30"/>
      <c r="G24" s="30"/>
      <c r="H24" s="30"/>
      <c r="I24" s="26"/>
      <c r="J24" s="26"/>
      <c r="K24" s="30"/>
      <c r="L24" s="30"/>
      <c r="M24" s="26"/>
      <c r="N24" s="26"/>
      <c r="O24" s="6" t="s">
        <v>9</v>
      </c>
      <c r="P24" s="6">
        <f>COUNTIF(C24:N27,"○")</f>
        <v>8</v>
      </c>
      <c r="Q24" s="6" t="s">
        <v>13</v>
      </c>
      <c r="R24" s="20">
        <f>X25+X27</f>
        <v>8</v>
      </c>
      <c r="S24" s="52">
        <f>SUM(C30:N30)</f>
        <v>57</v>
      </c>
      <c r="T24" s="55">
        <f>計算書!G17</f>
        <v>1</v>
      </c>
      <c r="W24"/>
      <c r="X24"/>
    </row>
    <row r="25" spans="1:24" s="3" customFormat="1" ht="13.5" customHeight="1" x14ac:dyDescent="0.15">
      <c r="A25" s="37"/>
      <c r="B25" s="18" t="s">
        <v>1</v>
      </c>
      <c r="C25" s="19"/>
      <c r="D25" s="19"/>
      <c r="E25" s="20" t="s">
        <v>78</v>
      </c>
      <c r="F25" s="20">
        <v>12</v>
      </c>
      <c r="G25" s="20" t="s">
        <v>78</v>
      </c>
      <c r="H25" s="20">
        <v>9</v>
      </c>
      <c r="I25" s="19"/>
      <c r="J25" s="19"/>
      <c r="K25" s="20" t="s">
        <v>78</v>
      </c>
      <c r="L25" s="20">
        <v>10</v>
      </c>
      <c r="M25" s="19"/>
      <c r="N25" s="19"/>
      <c r="O25" s="6" t="s">
        <v>10</v>
      </c>
      <c r="P25" s="6">
        <f>COUNTIF(C24:N27,"×")</f>
        <v>1</v>
      </c>
      <c r="Q25" s="6" t="s">
        <v>14</v>
      </c>
      <c r="R25" s="20">
        <f>X26+X27</f>
        <v>1</v>
      </c>
      <c r="S25" s="53"/>
      <c r="T25" s="56"/>
      <c r="W25">
        <f>COUNTIF(C25:N27,"○")</f>
        <v>8</v>
      </c>
      <c r="X25" s="4">
        <f>W25*1</f>
        <v>8</v>
      </c>
    </row>
    <row r="26" spans="1:24" s="3" customFormat="1" ht="13.5" customHeight="1" x14ac:dyDescent="0.15">
      <c r="A26" s="37"/>
      <c r="B26" s="18" t="s">
        <v>2</v>
      </c>
      <c r="C26" s="19"/>
      <c r="D26" s="19"/>
      <c r="E26" s="20" t="s">
        <v>78</v>
      </c>
      <c r="F26" s="20">
        <v>15</v>
      </c>
      <c r="G26" s="20" t="s">
        <v>78</v>
      </c>
      <c r="H26" s="20">
        <v>15</v>
      </c>
      <c r="I26" s="19"/>
      <c r="J26" s="19"/>
      <c r="K26" s="20" t="s">
        <v>78</v>
      </c>
      <c r="L26" s="20">
        <v>6</v>
      </c>
      <c r="M26" s="19"/>
      <c r="N26" s="19"/>
      <c r="O26" s="6" t="s">
        <v>11</v>
      </c>
      <c r="P26" s="6">
        <f>COUNTIF(C24:N27,"△")</f>
        <v>0</v>
      </c>
      <c r="Q26" s="40">
        <f>R24-R25</f>
        <v>7</v>
      </c>
      <c r="R26" s="41"/>
      <c r="S26" s="53"/>
      <c r="T26" s="56"/>
      <c r="W26">
        <f>COUNTIF(C25:N27,"×")</f>
        <v>1</v>
      </c>
      <c r="X26" s="4">
        <f>W26*1</f>
        <v>1</v>
      </c>
    </row>
    <row r="27" spans="1:24" s="3" customFormat="1" ht="13.5" customHeight="1" x14ac:dyDescent="0.15">
      <c r="A27" s="37"/>
      <c r="B27" s="18" t="s">
        <v>3</v>
      </c>
      <c r="C27" s="19"/>
      <c r="D27" s="19"/>
      <c r="E27" s="20" t="s">
        <v>79</v>
      </c>
      <c r="F27" s="20">
        <v>4</v>
      </c>
      <c r="G27" s="20" t="s">
        <v>78</v>
      </c>
      <c r="H27" s="20">
        <v>12</v>
      </c>
      <c r="I27" s="19"/>
      <c r="J27" s="19"/>
      <c r="K27" s="20" t="s">
        <v>78</v>
      </c>
      <c r="L27" s="20">
        <v>10</v>
      </c>
      <c r="M27" s="19"/>
      <c r="N27" s="19"/>
      <c r="O27" s="46">
        <f>P24*5+P25*0+P26*2</f>
        <v>40</v>
      </c>
      <c r="P27" s="47"/>
      <c r="Q27" s="42"/>
      <c r="R27" s="43"/>
      <c r="S27" s="53"/>
      <c r="T27" s="56"/>
      <c r="W27">
        <f>COUNTIF(C25:N27,"△")</f>
        <v>0</v>
      </c>
      <c r="X27" s="4">
        <f>W27*0.5</f>
        <v>0</v>
      </c>
    </row>
    <row r="28" spans="1:24" s="3" customFormat="1" ht="13.5" customHeight="1" x14ac:dyDescent="0.15">
      <c r="A28" s="37"/>
      <c r="B28" s="18" t="s">
        <v>5</v>
      </c>
      <c r="C28" s="27"/>
      <c r="D28" s="28"/>
      <c r="E28" s="29">
        <f>SUM(F25:F27)</f>
        <v>31</v>
      </c>
      <c r="F28" s="29"/>
      <c r="G28" s="29">
        <f>SUM(H25:H27)</f>
        <v>36</v>
      </c>
      <c r="H28" s="29"/>
      <c r="I28" s="26"/>
      <c r="J28" s="26"/>
      <c r="K28" s="29">
        <f>SUM(L25:L27)</f>
        <v>26</v>
      </c>
      <c r="L28" s="29"/>
      <c r="M28" s="26"/>
      <c r="N28" s="26"/>
      <c r="O28" s="48"/>
      <c r="P28" s="49"/>
      <c r="Q28" s="42"/>
      <c r="R28" s="43"/>
      <c r="S28" s="53"/>
      <c r="T28" s="56"/>
      <c r="W28"/>
      <c r="X28"/>
    </row>
    <row r="29" spans="1:24" s="3" customFormat="1" ht="13.5" customHeight="1" x14ac:dyDescent="0.15">
      <c r="A29" s="37"/>
      <c r="B29" s="18" t="s">
        <v>6</v>
      </c>
      <c r="C29" s="27"/>
      <c r="D29" s="28"/>
      <c r="E29" s="29">
        <f>E21</f>
        <v>13</v>
      </c>
      <c r="F29" s="29"/>
      <c r="G29" s="29">
        <f>G7</f>
        <v>8</v>
      </c>
      <c r="H29" s="29"/>
      <c r="I29" s="26"/>
      <c r="J29" s="26"/>
      <c r="K29" s="29">
        <f>K14</f>
        <v>15</v>
      </c>
      <c r="L29" s="29"/>
      <c r="M29" s="26"/>
      <c r="N29" s="26"/>
      <c r="O29" s="48"/>
      <c r="P29" s="49"/>
      <c r="Q29" s="42"/>
      <c r="R29" s="43"/>
      <c r="S29" s="53"/>
      <c r="T29" s="56"/>
      <c r="V29">
        <f>SUM(C29:N29)</f>
        <v>36</v>
      </c>
      <c r="W29"/>
      <c r="X29"/>
    </row>
    <row r="30" spans="1:24" s="3" customFormat="1" ht="13.5" customHeight="1" x14ac:dyDescent="0.15">
      <c r="A30" s="38"/>
      <c r="B30" s="18" t="s">
        <v>4</v>
      </c>
      <c r="C30" s="27"/>
      <c r="D30" s="28"/>
      <c r="E30" s="29">
        <f>E28-E29</f>
        <v>18</v>
      </c>
      <c r="F30" s="29"/>
      <c r="G30" s="29">
        <f>G28-G29</f>
        <v>28</v>
      </c>
      <c r="H30" s="29"/>
      <c r="I30" s="26"/>
      <c r="J30" s="26"/>
      <c r="K30" s="29">
        <f>K28-K29</f>
        <v>11</v>
      </c>
      <c r="L30" s="29"/>
      <c r="M30" s="26"/>
      <c r="N30" s="26"/>
      <c r="O30" s="50"/>
      <c r="P30" s="51"/>
      <c r="Q30" s="44"/>
      <c r="R30" s="45"/>
      <c r="S30" s="54"/>
      <c r="T30" s="57"/>
      <c r="W30"/>
      <c r="X30"/>
    </row>
    <row r="31" spans="1:24" s="3" customFormat="1" ht="13.5" customHeight="1" x14ac:dyDescent="0.15">
      <c r="A31" s="12"/>
      <c r="B31" s="32" t="s">
        <v>25</v>
      </c>
      <c r="C31" s="35"/>
      <c r="D31" s="35"/>
      <c r="E31" s="35"/>
      <c r="F31" s="35"/>
      <c r="G31" s="35"/>
      <c r="H31" s="35"/>
      <c r="I31" s="21"/>
      <c r="J31" s="21"/>
      <c r="K31" s="21"/>
      <c r="L31" s="21"/>
      <c r="M31" s="21"/>
      <c r="N31" s="21"/>
      <c r="O31" s="7"/>
      <c r="P31" s="7"/>
      <c r="Q31" s="7"/>
      <c r="R31" s="21"/>
      <c r="S31" s="60"/>
      <c r="T31" s="62"/>
      <c r="X31" s="9"/>
    </row>
    <row r="32" spans="1:24" s="3" customFormat="1" ht="13.5" customHeight="1" x14ac:dyDescent="0.15">
      <c r="A32" s="21"/>
      <c r="B32" s="33"/>
      <c r="C32" s="34">
        <v>0.54166666666666663</v>
      </c>
      <c r="D32" s="35"/>
      <c r="E32" s="34">
        <v>0.55902777777777779</v>
      </c>
      <c r="F32" s="35"/>
      <c r="G32" s="34">
        <v>0.57638888888888895</v>
      </c>
      <c r="H32" s="35"/>
      <c r="I32" s="34">
        <v>0.59375</v>
      </c>
      <c r="J32" s="34"/>
      <c r="K32" s="34">
        <v>0.61111111111111105</v>
      </c>
      <c r="L32" s="34"/>
      <c r="M32" s="34">
        <v>0.62847222222222221</v>
      </c>
      <c r="N32" s="34"/>
      <c r="O32" s="7"/>
      <c r="P32" s="7"/>
      <c r="Q32" s="7"/>
      <c r="R32" s="21"/>
      <c r="S32" s="61"/>
      <c r="T32" s="63"/>
      <c r="X32" s="9"/>
    </row>
  </sheetData>
  <mergeCells count="138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K29:L29"/>
    <mergeCell ref="M29:N29"/>
    <mergeCell ref="C30:D30"/>
    <mergeCell ref="E30:F30"/>
    <mergeCell ref="G30:H30"/>
    <mergeCell ref="I30:J30"/>
    <mergeCell ref="K30:L30"/>
    <mergeCell ref="M30:N30"/>
    <mergeCell ref="M22:N22"/>
    <mergeCell ref="C1:S1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2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2"/>
  <sheetViews>
    <sheetView showZero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8.75" customWidth="1"/>
    <col min="21" max="24" width="6.25" customWidth="1"/>
  </cols>
  <sheetData>
    <row r="1" spans="1:24" ht="22.5" customHeight="1" x14ac:dyDescent="0.15">
      <c r="A1" s="14" t="s">
        <v>33</v>
      </c>
      <c r="B1" s="22"/>
      <c r="C1" s="24" t="s">
        <v>40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2"/>
    </row>
    <row r="2" spans="1:24" ht="18.75" customHeight="1" x14ac:dyDescent="0.15">
      <c r="A2" s="18" t="s">
        <v>7</v>
      </c>
      <c r="B2" s="18" t="s">
        <v>8</v>
      </c>
      <c r="C2" s="29">
        <v>1</v>
      </c>
      <c r="D2" s="29"/>
      <c r="E2" s="29">
        <v>2</v>
      </c>
      <c r="F2" s="29"/>
      <c r="G2" s="29">
        <v>3</v>
      </c>
      <c r="H2" s="29"/>
      <c r="I2" s="29">
        <v>4</v>
      </c>
      <c r="J2" s="29"/>
      <c r="K2" s="29">
        <v>5</v>
      </c>
      <c r="L2" s="29"/>
      <c r="M2" s="29">
        <v>6</v>
      </c>
      <c r="N2" s="29"/>
      <c r="O2" s="58" t="s">
        <v>12</v>
      </c>
      <c r="P2" s="59"/>
      <c r="Q2" s="58" t="s">
        <v>15</v>
      </c>
      <c r="R2" s="59"/>
      <c r="S2" s="20" t="s">
        <v>16</v>
      </c>
      <c r="T2" s="20" t="s">
        <v>17</v>
      </c>
    </row>
    <row r="3" spans="1:24" ht="13.5" customHeight="1" x14ac:dyDescent="0.15">
      <c r="A3" s="31" t="s">
        <v>55</v>
      </c>
      <c r="B3" s="18" t="s">
        <v>0</v>
      </c>
      <c r="C3" s="30"/>
      <c r="D3" s="30"/>
      <c r="E3" s="27"/>
      <c r="F3" s="28"/>
      <c r="G3" s="30"/>
      <c r="H3" s="30"/>
      <c r="I3" s="26"/>
      <c r="J3" s="26"/>
      <c r="K3" s="26"/>
      <c r="L3" s="26"/>
      <c r="M3" s="30"/>
      <c r="N3" s="30"/>
      <c r="O3" s="6" t="s">
        <v>9</v>
      </c>
      <c r="P3" s="6">
        <f>COUNTIF(C3:N6,"○")</f>
        <v>4</v>
      </c>
      <c r="Q3" s="6" t="s">
        <v>13</v>
      </c>
      <c r="R3" s="20">
        <f>X4+X6</f>
        <v>4</v>
      </c>
      <c r="S3" s="52">
        <f>SUM(C9:N9)</f>
        <v>-6</v>
      </c>
      <c r="T3" s="55">
        <f>計算書!G18</f>
        <v>3</v>
      </c>
      <c r="V3" t="s">
        <v>22</v>
      </c>
      <c r="W3" s="39" t="s">
        <v>21</v>
      </c>
      <c r="X3" s="39"/>
    </row>
    <row r="4" spans="1:24" ht="13.5" customHeight="1" x14ac:dyDescent="0.15">
      <c r="A4" s="31"/>
      <c r="B4" s="18" t="s">
        <v>1</v>
      </c>
      <c r="C4" s="20" t="s">
        <v>78</v>
      </c>
      <c r="D4" s="20">
        <v>12</v>
      </c>
      <c r="E4" s="19"/>
      <c r="F4" s="19"/>
      <c r="G4" s="20" t="s">
        <v>79</v>
      </c>
      <c r="H4" s="20">
        <v>2</v>
      </c>
      <c r="I4" s="19"/>
      <c r="J4" s="19"/>
      <c r="K4" s="19"/>
      <c r="L4" s="19"/>
      <c r="M4" s="20" t="s">
        <v>78</v>
      </c>
      <c r="N4" s="20">
        <v>5</v>
      </c>
      <c r="O4" s="6" t="s">
        <v>10</v>
      </c>
      <c r="P4" s="6">
        <f>COUNTIF(C3:N6,"×")</f>
        <v>5</v>
      </c>
      <c r="Q4" s="6" t="s">
        <v>14</v>
      </c>
      <c r="R4" s="20">
        <f>X5+X6</f>
        <v>5</v>
      </c>
      <c r="S4" s="53"/>
      <c r="T4" s="56"/>
      <c r="V4" t="s">
        <v>23</v>
      </c>
      <c r="W4">
        <f>COUNTIF(C4:N6,"○")</f>
        <v>4</v>
      </c>
      <c r="X4" s="4">
        <f>W4*1</f>
        <v>4</v>
      </c>
    </row>
    <row r="5" spans="1:24" ht="13.5" customHeight="1" x14ac:dyDescent="0.15">
      <c r="A5" s="31"/>
      <c r="B5" s="18" t="s">
        <v>2</v>
      </c>
      <c r="C5" s="20" t="s">
        <v>79</v>
      </c>
      <c r="D5" s="20">
        <v>5</v>
      </c>
      <c r="E5" s="19"/>
      <c r="F5" s="19"/>
      <c r="G5" s="20" t="s">
        <v>78</v>
      </c>
      <c r="H5" s="20">
        <v>13</v>
      </c>
      <c r="I5" s="19"/>
      <c r="J5" s="19"/>
      <c r="K5" s="19"/>
      <c r="L5" s="19"/>
      <c r="M5" s="20" t="s">
        <v>79</v>
      </c>
      <c r="N5" s="20">
        <v>5</v>
      </c>
      <c r="O5" s="6" t="s">
        <v>11</v>
      </c>
      <c r="P5" s="6">
        <f>COUNTIF(C3:N6,"△")</f>
        <v>0</v>
      </c>
      <c r="Q5" s="40">
        <f>R3-R4</f>
        <v>-1</v>
      </c>
      <c r="R5" s="41"/>
      <c r="S5" s="53"/>
      <c r="T5" s="56"/>
      <c r="V5" t="s">
        <v>24</v>
      </c>
      <c r="W5">
        <f>COUNTIF(C4:N6,"×")</f>
        <v>5</v>
      </c>
      <c r="X5" s="4">
        <f>W5*1</f>
        <v>5</v>
      </c>
    </row>
    <row r="6" spans="1:24" ht="13.5" customHeight="1" x14ac:dyDescent="0.15">
      <c r="A6" s="31"/>
      <c r="B6" s="18" t="s">
        <v>3</v>
      </c>
      <c r="C6" s="20" t="s">
        <v>79</v>
      </c>
      <c r="D6" s="16">
        <v>7</v>
      </c>
      <c r="E6" s="19"/>
      <c r="F6" s="19"/>
      <c r="G6" s="20" t="s">
        <v>78</v>
      </c>
      <c r="H6" s="20">
        <v>11</v>
      </c>
      <c r="I6" s="19"/>
      <c r="J6" s="19"/>
      <c r="K6" s="19"/>
      <c r="L6" s="19"/>
      <c r="M6" s="20" t="s">
        <v>79</v>
      </c>
      <c r="N6" s="20">
        <v>3</v>
      </c>
      <c r="O6" s="46">
        <f>P3*5+P4*0+P5*2</f>
        <v>20</v>
      </c>
      <c r="P6" s="47"/>
      <c r="Q6" s="42"/>
      <c r="R6" s="43"/>
      <c r="S6" s="53"/>
      <c r="T6" s="56"/>
      <c r="W6">
        <f>COUNTIF(C4:N6,"△")</f>
        <v>0</v>
      </c>
      <c r="X6" s="4">
        <f>W6*0.5</f>
        <v>0</v>
      </c>
    </row>
    <row r="7" spans="1:24" ht="13.5" customHeight="1" x14ac:dyDescent="0.15">
      <c r="A7" s="31"/>
      <c r="B7" s="18" t="s">
        <v>5</v>
      </c>
      <c r="C7" s="29">
        <f>D4+D5+D6</f>
        <v>24</v>
      </c>
      <c r="D7" s="29"/>
      <c r="E7" s="27"/>
      <c r="F7" s="28"/>
      <c r="G7" s="29">
        <f>H4+H5+H6</f>
        <v>26</v>
      </c>
      <c r="H7" s="29"/>
      <c r="I7" s="26"/>
      <c r="J7" s="26"/>
      <c r="K7" s="26"/>
      <c r="L7" s="26"/>
      <c r="M7" s="29">
        <f>N4+N5+N6</f>
        <v>13</v>
      </c>
      <c r="N7" s="29"/>
      <c r="O7" s="48"/>
      <c r="P7" s="49"/>
      <c r="Q7" s="42"/>
      <c r="R7" s="43"/>
      <c r="S7" s="53"/>
      <c r="T7" s="56"/>
    </row>
    <row r="8" spans="1:24" ht="13.5" customHeight="1" x14ac:dyDescent="0.15">
      <c r="A8" s="31"/>
      <c r="B8" s="18" t="s">
        <v>6</v>
      </c>
      <c r="C8" s="29">
        <f>C14</f>
        <v>24</v>
      </c>
      <c r="D8" s="29"/>
      <c r="E8" s="27"/>
      <c r="F8" s="28"/>
      <c r="G8" s="29">
        <f>G28</f>
        <v>21</v>
      </c>
      <c r="H8" s="29"/>
      <c r="I8" s="26"/>
      <c r="J8" s="26"/>
      <c r="K8" s="26"/>
      <c r="L8" s="26"/>
      <c r="M8" s="29">
        <f>M21</f>
        <v>24</v>
      </c>
      <c r="N8" s="29"/>
      <c r="O8" s="48"/>
      <c r="P8" s="49"/>
      <c r="Q8" s="42"/>
      <c r="R8" s="43"/>
      <c r="S8" s="53"/>
      <c r="T8" s="56"/>
      <c r="V8">
        <f>SUM(C8:N8)</f>
        <v>69</v>
      </c>
    </row>
    <row r="9" spans="1:24" ht="13.5" customHeight="1" x14ac:dyDescent="0.15">
      <c r="A9" s="31"/>
      <c r="B9" s="18" t="s">
        <v>4</v>
      </c>
      <c r="C9" s="29">
        <f>C7-C8</f>
        <v>0</v>
      </c>
      <c r="D9" s="29"/>
      <c r="E9" s="27"/>
      <c r="F9" s="28"/>
      <c r="G9" s="29">
        <f>G7-G8</f>
        <v>5</v>
      </c>
      <c r="H9" s="29"/>
      <c r="I9" s="26"/>
      <c r="J9" s="26"/>
      <c r="K9" s="26"/>
      <c r="L9" s="26"/>
      <c r="M9" s="29">
        <f>M7-M8</f>
        <v>-11</v>
      </c>
      <c r="N9" s="29"/>
      <c r="O9" s="50"/>
      <c r="P9" s="51"/>
      <c r="Q9" s="44"/>
      <c r="R9" s="45"/>
      <c r="S9" s="54"/>
      <c r="T9" s="57"/>
    </row>
    <row r="10" spans="1:24" ht="13.5" customHeight="1" x14ac:dyDescent="0.15">
      <c r="A10" s="31" t="s">
        <v>81</v>
      </c>
      <c r="B10" s="18" t="s">
        <v>0</v>
      </c>
      <c r="C10" s="30"/>
      <c r="D10" s="30"/>
      <c r="E10" s="26"/>
      <c r="F10" s="26"/>
      <c r="G10" s="26"/>
      <c r="H10" s="26"/>
      <c r="I10" s="30"/>
      <c r="J10" s="30"/>
      <c r="K10" s="30"/>
      <c r="L10" s="30"/>
      <c r="M10" s="26"/>
      <c r="N10" s="26"/>
      <c r="O10" s="6" t="s">
        <v>9</v>
      </c>
      <c r="P10" s="6">
        <f>COUNTIF(C10:N13,"○")</f>
        <v>7</v>
      </c>
      <c r="Q10" s="6" t="s">
        <v>13</v>
      </c>
      <c r="R10" s="20">
        <f>X11+X13</f>
        <v>7</v>
      </c>
      <c r="S10" s="52">
        <f>SUM(C16:N16)</f>
        <v>28</v>
      </c>
      <c r="T10" s="55">
        <f>計算書!G19</f>
        <v>1</v>
      </c>
      <c r="W10" s="39"/>
      <c r="X10" s="39"/>
    </row>
    <row r="11" spans="1:24" ht="13.5" customHeight="1" x14ac:dyDescent="0.15">
      <c r="A11" s="31"/>
      <c r="B11" s="18" t="s">
        <v>1</v>
      </c>
      <c r="C11" s="20" t="s">
        <v>79</v>
      </c>
      <c r="D11" s="20">
        <v>8</v>
      </c>
      <c r="E11" s="19"/>
      <c r="F11" s="19"/>
      <c r="G11" s="19"/>
      <c r="H11" s="19"/>
      <c r="I11" s="20" t="s">
        <v>78</v>
      </c>
      <c r="J11" s="20">
        <v>9</v>
      </c>
      <c r="K11" s="20" t="s">
        <v>78</v>
      </c>
      <c r="L11" s="20">
        <v>15</v>
      </c>
      <c r="M11" s="19"/>
      <c r="N11" s="19"/>
      <c r="O11" s="6" t="s">
        <v>10</v>
      </c>
      <c r="P11" s="6">
        <f>COUNTIF(C10:N13,"×")</f>
        <v>2</v>
      </c>
      <c r="Q11" s="6" t="s">
        <v>14</v>
      </c>
      <c r="R11" s="20">
        <f>X12+X13</f>
        <v>2</v>
      </c>
      <c r="S11" s="53"/>
      <c r="T11" s="56"/>
      <c r="W11">
        <f>COUNTIF(C11:N13,"○")</f>
        <v>7</v>
      </c>
      <c r="X11" s="4">
        <f>W11*1</f>
        <v>7</v>
      </c>
    </row>
    <row r="12" spans="1:24" ht="13.5" customHeight="1" x14ac:dyDescent="0.15">
      <c r="A12" s="31"/>
      <c r="B12" s="18" t="s">
        <v>2</v>
      </c>
      <c r="C12" s="20" t="s">
        <v>78</v>
      </c>
      <c r="D12" s="20">
        <v>8</v>
      </c>
      <c r="E12" s="19"/>
      <c r="F12" s="19"/>
      <c r="G12" s="19"/>
      <c r="H12" s="19"/>
      <c r="I12" s="20" t="s">
        <v>79</v>
      </c>
      <c r="J12" s="20">
        <v>6</v>
      </c>
      <c r="K12" s="20" t="s">
        <v>78</v>
      </c>
      <c r="L12" s="20">
        <v>8</v>
      </c>
      <c r="M12" s="19"/>
      <c r="N12" s="19"/>
      <c r="O12" s="6" t="s">
        <v>11</v>
      </c>
      <c r="P12" s="6">
        <f>COUNTIF(C10:N13,"△")</f>
        <v>0</v>
      </c>
      <c r="Q12" s="40">
        <f>R10-R11</f>
        <v>5</v>
      </c>
      <c r="R12" s="41"/>
      <c r="S12" s="53"/>
      <c r="T12" s="56"/>
      <c r="W12">
        <f>COUNTIF(C11:N13,"×")</f>
        <v>2</v>
      </c>
      <c r="X12" s="4">
        <f>W12*1</f>
        <v>2</v>
      </c>
    </row>
    <row r="13" spans="1:24" ht="13.5" customHeight="1" x14ac:dyDescent="0.15">
      <c r="A13" s="31"/>
      <c r="B13" s="18" t="s">
        <v>3</v>
      </c>
      <c r="C13" s="20" t="s">
        <v>78</v>
      </c>
      <c r="D13" s="20">
        <v>8</v>
      </c>
      <c r="E13" s="19"/>
      <c r="F13" s="19"/>
      <c r="G13" s="19"/>
      <c r="H13" s="19"/>
      <c r="I13" s="20" t="s">
        <v>78</v>
      </c>
      <c r="J13" s="20">
        <v>9</v>
      </c>
      <c r="K13" s="20" t="s">
        <v>78</v>
      </c>
      <c r="L13" s="20">
        <v>8</v>
      </c>
      <c r="M13" s="19"/>
      <c r="N13" s="19"/>
      <c r="O13" s="46">
        <f>P10*5+P11*0+P12*2</f>
        <v>35</v>
      </c>
      <c r="P13" s="47"/>
      <c r="Q13" s="42"/>
      <c r="R13" s="43"/>
      <c r="S13" s="53"/>
      <c r="T13" s="56"/>
      <c r="W13">
        <f>COUNTIF(C11:N13,"△")</f>
        <v>0</v>
      </c>
      <c r="X13" s="4">
        <f>W13*0.5</f>
        <v>0</v>
      </c>
    </row>
    <row r="14" spans="1:24" ht="13.5" customHeight="1" x14ac:dyDescent="0.15">
      <c r="A14" s="31"/>
      <c r="B14" s="17" t="s">
        <v>5</v>
      </c>
      <c r="C14" s="29">
        <f>D11+D12+D13</f>
        <v>24</v>
      </c>
      <c r="D14" s="29"/>
      <c r="E14" s="26"/>
      <c r="F14" s="26"/>
      <c r="G14" s="26"/>
      <c r="H14" s="26"/>
      <c r="I14" s="29">
        <f>J11+J12+J13</f>
        <v>24</v>
      </c>
      <c r="J14" s="29"/>
      <c r="K14" s="29">
        <f>L11+L12+L13</f>
        <v>31</v>
      </c>
      <c r="L14" s="29"/>
      <c r="M14" s="26"/>
      <c r="N14" s="26"/>
      <c r="O14" s="48"/>
      <c r="P14" s="49"/>
      <c r="Q14" s="42"/>
      <c r="R14" s="43"/>
      <c r="S14" s="53"/>
      <c r="T14" s="56"/>
    </row>
    <row r="15" spans="1:24" ht="13.5" customHeight="1" x14ac:dyDescent="0.15">
      <c r="A15" s="31"/>
      <c r="B15" s="18" t="s">
        <v>6</v>
      </c>
      <c r="C15" s="29">
        <f>C7</f>
        <v>24</v>
      </c>
      <c r="D15" s="29"/>
      <c r="E15" s="26"/>
      <c r="F15" s="26"/>
      <c r="G15" s="26"/>
      <c r="H15" s="26"/>
      <c r="I15" s="29">
        <f>I21</f>
        <v>19</v>
      </c>
      <c r="J15" s="29"/>
      <c r="K15" s="29">
        <f>K28</f>
        <v>8</v>
      </c>
      <c r="L15" s="29"/>
      <c r="M15" s="26"/>
      <c r="N15" s="26"/>
      <c r="O15" s="48"/>
      <c r="P15" s="49"/>
      <c r="Q15" s="42"/>
      <c r="R15" s="43"/>
      <c r="S15" s="53"/>
      <c r="T15" s="56"/>
      <c r="V15">
        <f>SUM(C15:N15)</f>
        <v>51</v>
      </c>
    </row>
    <row r="16" spans="1:24" ht="13.5" customHeight="1" x14ac:dyDescent="0.15">
      <c r="A16" s="31"/>
      <c r="B16" s="18" t="s">
        <v>4</v>
      </c>
      <c r="C16" s="29">
        <f>C14-C15</f>
        <v>0</v>
      </c>
      <c r="D16" s="29"/>
      <c r="E16" s="26"/>
      <c r="F16" s="26"/>
      <c r="G16" s="26"/>
      <c r="H16" s="26"/>
      <c r="I16" s="29">
        <f>I14-I15</f>
        <v>5</v>
      </c>
      <c r="J16" s="29"/>
      <c r="K16" s="29">
        <f>K14-K15</f>
        <v>23</v>
      </c>
      <c r="L16" s="29"/>
      <c r="M16" s="26"/>
      <c r="N16" s="26"/>
      <c r="O16" s="50"/>
      <c r="P16" s="51"/>
      <c r="Q16" s="44"/>
      <c r="R16" s="45"/>
      <c r="S16" s="54"/>
      <c r="T16" s="57"/>
    </row>
    <row r="17" spans="1:24" ht="13.5" customHeight="1" x14ac:dyDescent="0.15">
      <c r="A17" s="36" t="s">
        <v>56</v>
      </c>
      <c r="B17" s="18" t="s">
        <v>0</v>
      </c>
      <c r="C17" s="26"/>
      <c r="D17" s="26"/>
      <c r="E17" s="30"/>
      <c r="F17" s="30"/>
      <c r="G17" s="26"/>
      <c r="H17" s="26"/>
      <c r="I17" s="30"/>
      <c r="J17" s="30"/>
      <c r="K17" s="26"/>
      <c r="L17" s="26"/>
      <c r="M17" s="30"/>
      <c r="N17" s="30"/>
      <c r="O17" s="6" t="s">
        <v>9</v>
      </c>
      <c r="P17" s="6">
        <f>COUNTIF(C17:N20,"○")</f>
        <v>4</v>
      </c>
      <c r="Q17" s="6" t="s">
        <v>13</v>
      </c>
      <c r="R17" s="20">
        <f>X18+X20</f>
        <v>4.5</v>
      </c>
      <c r="S17" s="52">
        <f>SUM(C23:N23)</f>
        <v>7</v>
      </c>
      <c r="T17" s="55">
        <f>計算書!G20</f>
        <v>2</v>
      </c>
    </row>
    <row r="18" spans="1:24" ht="13.5" customHeight="1" x14ac:dyDescent="0.15">
      <c r="A18" s="37"/>
      <c r="B18" s="18" t="s">
        <v>1</v>
      </c>
      <c r="C18" s="19"/>
      <c r="D18" s="19"/>
      <c r="E18" s="20" t="s">
        <v>78</v>
      </c>
      <c r="F18" s="20">
        <v>11</v>
      </c>
      <c r="G18" s="19"/>
      <c r="H18" s="19"/>
      <c r="I18" s="20" t="s">
        <v>79</v>
      </c>
      <c r="J18" s="20">
        <v>6</v>
      </c>
      <c r="K18" s="19"/>
      <c r="L18" s="19"/>
      <c r="M18" s="20" t="s">
        <v>79</v>
      </c>
      <c r="N18" s="20">
        <v>4</v>
      </c>
      <c r="O18" s="6" t="s">
        <v>10</v>
      </c>
      <c r="P18" s="6">
        <f>COUNTIF(C17:N20,"×")</f>
        <v>4</v>
      </c>
      <c r="Q18" s="6" t="s">
        <v>14</v>
      </c>
      <c r="R18" s="20">
        <f>X19+X20</f>
        <v>4.5</v>
      </c>
      <c r="S18" s="53"/>
      <c r="T18" s="56"/>
      <c r="W18">
        <f>COUNTIF(C18:N20,"○")</f>
        <v>4</v>
      </c>
      <c r="X18" s="4">
        <f>W18*1</f>
        <v>4</v>
      </c>
    </row>
    <row r="19" spans="1:24" ht="13.5" customHeight="1" x14ac:dyDescent="0.15">
      <c r="A19" s="37"/>
      <c r="B19" s="18" t="s">
        <v>2</v>
      </c>
      <c r="C19" s="19"/>
      <c r="D19" s="19"/>
      <c r="E19" s="20" t="s">
        <v>80</v>
      </c>
      <c r="F19" s="20">
        <v>8</v>
      </c>
      <c r="G19" s="19"/>
      <c r="H19" s="19"/>
      <c r="I19" s="20" t="s">
        <v>78</v>
      </c>
      <c r="J19" s="20">
        <v>10</v>
      </c>
      <c r="K19" s="19"/>
      <c r="L19" s="19"/>
      <c r="M19" s="20" t="s">
        <v>78</v>
      </c>
      <c r="N19" s="20">
        <v>12</v>
      </c>
      <c r="O19" s="6" t="s">
        <v>11</v>
      </c>
      <c r="P19" s="6">
        <f>COUNTIF(C17:N20,"△")</f>
        <v>1</v>
      </c>
      <c r="Q19" s="40">
        <f>R17-R18</f>
        <v>0</v>
      </c>
      <c r="R19" s="41"/>
      <c r="S19" s="53"/>
      <c r="T19" s="56"/>
      <c r="W19">
        <f>COUNTIF(C18:N20,"×")</f>
        <v>4</v>
      </c>
      <c r="X19" s="4">
        <f>W19*1</f>
        <v>4</v>
      </c>
    </row>
    <row r="20" spans="1:24" ht="13.5" customHeight="1" x14ac:dyDescent="0.15">
      <c r="A20" s="37"/>
      <c r="B20" s="18" t="s">
        <v>3</v>
      </c>
      <c r="C20" s="19"/>
      <c r="D20" s="19"/>
      <c r="E20" s="20" t="s">
        <v>79</v>
      </c>
      <c r="F20" s="20">
        <v>7</v>
      </c>
      <c r="G20" s="19"/>
      <c r="H20" s="19"/>
      <c r="I20" s="20" t="s">
        <v>79</v>
      </c>
      <c r="J20" s="20">
        <v>3</v>
      </c>
      <c r="K20" s="19"/>
      <c r="L20" s="19"/>
      <c r="M20" s="20" t="s">
        <v>78</v>
      </c>
      <c r="N20" s="20">
        <v>8</v>
      </c>
      <c r="O20" s="46">
        <f>P17*5+P18*0+P19*2</f>
        <v>22</v>
      </c>
      <c r="P20" s="47"/>
      <c r="Q20" s="42"/>
      <c r="R20" s="43"/>
      <c r="S20" s="53"/>
      <c r="T20" s="56"/>
      <c r="W20">
        <f>COUNTIF(C18:N20,"△")</f>
        <v>1</v>
      </c>
      <c r="X20" s="4">
        <f>W20*0.5</f>
        <v>0.5</v>
      </c>
    </row>
    <row r="21" spans="1:24" ht="13.5" customHeight="1" x14ac:dyDescent="0.15">
      <c r="A21" s="37"/>
      <c r="B21" s="18" t="s">
        <v>5</v>
      </c>
      <c r="C21" s="26"/>
      <c r="D21" s="26"/>
      <c r="E21" s="29">
        <f>SUM(F18:F20)</f>
        <v>26</v>
      </c>
      <c r="F21" s="29"/>
      <c r="G21" s="26"/>
      <c r="H21" s="26"/>
      <c r="I21" s="29">
        <f>J18+J19+J20</f>
        <v>19</v>
      </c>
      <c r="J21" s="29"/>
      <c r="K21" s="26"/>
      <c r="L21" s="26"/>
      <c r="M21" s="29">
        <f>N18+N19+N20</f>
        <v>24</v>
      </c>
      <c r="N21" s="29"/>
      <c r="O21" s="48"/>
      <c r="P21" s="49"/>
      <c r="Q21" s="42"/>
      <c r="R21" s="43"/>
      <c r="S21" s="53"/>
      <c r="T21" s="56"/>
    </row>
    <row r="22" spans="1:24" ht="13.5" customHeight="1" x14ac:dyDescent="0.15">
      <c r="A22" s="37"/>
      <c r="B22" s="18" t="s">
        <v>6</v>
      </c>
      <c r="C22" s="26"/>
      <c r="D22" s="26"/>
      <c r="E22" s="29">
        <f>E28</f>
        <v>25</v>
      </c>
      <c r="F22" s="29"/>
      <c r="G22" s="26"/>
      <c r="H22" s="26"/>
      <c r="I22" s="29">
        <f>I14</f>
        <v>24</v>
      </c>
      <c r="J22" s="29"/>
      <c r="K22" s="26"/>
      <c r="L22" s="26"/>
      <c r="M22" s="29">
        <f>M7</f>
        <v>13</v>
      </c>
      <c r="N22" s="29"/>
      <c r="O22" s="48"/>
      <c r="P22" s="49"/>
      <c r="Q22" s="42"/>
      <c r="R22" s="43"/>
      <c r="S22" s="53"/>
      <c r="T22" s="56"/>
      <c r="V22">
        <f>SUM(C22:N22)</f>
        <v>62</v>
      </c>
    </row>
    <row r="23" spans="1:24" ht="13.5" customHeight="1" x14ac:dyDescent="0.15">
      <c r="A23" s="38"/>
      <c r="B23" s="18" t="s">
        <v>4</v>
      </c>
      <c r="C23" s="26"/>
      <c r="D23" s="26"/>
      <c r="E23" s="29">
        <f>E21-E22</f>
        <v>1</v>
      </c>
      <c r="F23" s="29"/>
      <c r="G23" s="26"/>
      <c r="H23" s="26"/>
      <c r="I23" s="29">
        <f>I21-I22</f>
        <v>-5</v>
      </c>
      <c r="J23" s="29"/>
      <c r="K23" s="26"/>
      <c r="L23" s="26"/>
      <c r="M23" s="29">
        <f>M21-M22</f>
        <v>11</v>
      </c>
      <c r="N23" s="29"/>
      <c r="O23" s="50"/>
      <c r="P23" s="51"/>
      <c r="Q23" s="44"/>
      <c r="R23" s="45"/>
      <c r="S23" s="54"/>
      <c r="T23" s="57"/>
    </row>
    <row r="24" spans="1:24" s="3" customFormat="1" ht="13.5" customHeight="1" x14ac:dyDescent="0.15">
      <c r="A24" s="36" t="s">
        <v>57</v>
      </c>
      <c r="B24" s="18" t="s">
        <v>0</v>
      </c>
      <c r="C24" s="19"/>
      <c r="D24" s="19"/>
      <c r="E24" s="30"/>
      <c r="F24" s="30"/>
      <c r="G24" s="30"/>
      <c r="H24" s="30"/>
      <c r="I24" s="26"/>
      <c r="J24" s="26"/>
      <c r="K24" s="30"/>
      <c r="L24" s="30"/>
      <c r="M24" s="26"/>
      <c r="N24" s="26"/>
      <c r="O24" s="6" t="s">
        <v>9</v>
      </c>
      <c r="P24" s="6">
        <f>COUNTIF(C24:N27,"○")</f>
        <v>2</v>
      </c>
      <c r="Q24" s="6" t="s">
        <v>13</v>
      </c>
      <c r="R24" s="20">
        <f>X25+X27</f>
        <v>2.5</v>
      </c>
      <c r="S24" s="52">
        <f>SUM(C30:N30)</f>
        <v>-29</v>
      </c>
      <c r="T24" s="55">
        <f>計算書!G21</f>
        <v>4</v>
      </c>
      <c r="W24"/>
      <c r="X24"/>
    </row>
    <row r="25" spans="1:24" s="3" customFormat="1" ht="13.5" customHeight="1" x14ac:dyDescent="0.15">
      <c r="A25" s="37"/>
      <c r="B25" s="18" t="s">
        <v>1</v>
      </c>
      <c r="C25" s="19"/>
      <c r="D25" s="19"/>
      <c r="E25" s="20" t="s">
        <v>79</v>
      </c>
      <c r="F25" s="20">
        <v>8</v>
      </c>
      <c r="G25" s="20" t="s">
        <v>78</v>
      </c>
      <c r="H25" s="20">
        <v>9</v>
      </c>
      <c r="I25" s="19"/>
      <c r="J25" s="19"/>
      <c r="K25" s="20" t="s">
        <v>79</v>
      </c>
      <c r="L25" s="20">
        <v>2</v>
      </c>
      <c r="M25" s="19"/>
      <c r="N25" s="19"/>
      <c r="O25" s="6" t="s">
        <v>10</v>
      </c>
      <c r="P25" s="6">
        <f>COUNTIF(C24:N27,"×")</f>
        <v>6</v>
      </c>
      <c r="Q25" s="6" t="s">
        <v>14</v>
      </c>
      <c r="R25" s="20">
        <f>X26+X27</f>
        <v>6.5</v>
      </c>
      <c r="S25" s="53"/>
      <c r="T25" s="56"/>
      <c r="W25">
        <f>COUNTIF(C25:N27,"○")</f>
        <v>2</v>
      </c>
      <c r="X25" s="4">
        <f>W25*1</f>
        <v>2</v>
      </c>
    </row>
    <row r="26" spans="1:24" s="3" customFormat="1" ht="13.5" customHeight="1" x14ac:dyDescent="0.15">
      <c r="A26" s="37"/>
      <c r="B26" s="18" t="s">
        <v>2</v>
      </c>
      <c r="C26" s="19"/>
      <c r="D26" s="19"/>
      <c r="E26" s="20" t="s">
        <v>80</v>
      </c>
      <c r="F26" s="20">
        <v>8</v>
      </c>
      <c r="G26" s="20" t="s">
        <v>79</v>
      </c>
      <c r="H26" s="20">
        <v>6</v>
      </c>
      <c r="I26" s="19"/>
      <c r="J26" s="19"/>
      <c r="K26" s="20" t="s">
        <v>79</v>
      </c>
      <c r="L26" s="20">
        <v>3</v>
      </c>
      <c r="M26" s="19"/>
      <c r="N26" s="19"/>
      <c r="O26" s="6" t="s">
        <v>11</v>
      </c>
      <c r="P26" s="6">
        <f>COUNTIF(C24:N27,"△")</f>
        <v>1</v>
      </c>
      <c r="Q26" s="40">
        <f>R24-R25</f>
        <v>-4</v>
      </c>
      <c r="R26" s="41"/>
      <c r="S26" s="53"/>
      <c r="T26" s="56"/>
      <c r="W26">
        <f>COUNTIF(C25:N27,"×")</f>
        <v>6</v>
      </c>
      <c r="X26" s="4">
        <f>W26*1</f>
        <v>6</v>
      </c>
    </row>
    <row r="27" spans="1:24" s="3" customFormat="1" ht="13.5" customHeight="1" x14ac:dyDescent="0.15">
      <c r="A27" s="37"/>
      <c r="B27" s="18" t="s">
        <v>3</v>
      </c>
      <c r="C27" s="19"/>
      <c r="D27" s="19"/>
      <c r="E27" s="20" t="s">
        <v>78</v>
      </c>
      <c r="F27" s="20">
        <v>9</v>
      </c>
      <c r="G27" s="20" t="s">
        <v>79</v>
      </c>
      <c r="H27" s="20">
        <v>6</v>
      </c>
      <c r="I27" s="19"/>
      <c r="J27" s="19"/>
      <c r="K27" s="20" t="s">
        <v>79</v>
      </c>
      <c r="L27" s="20">
        <v>3</v>
      </c>
      <c r="M27" s="19"/>
      <c r="N27" s="19"/>
      <c r="O27" s="46">
        <f>P24*5+P25*0+P26*2</f>
        <v>12</v>
      </c>
      <c r="P27" s="47"/>
      <c r="Q27" s="42"/>
      <c r="R27" s="43"/>
      <c r="S27" s="53"/>
      <c r="T27" s="56"/>
      <c r="W27">
        <f>COUNTIF(C25:N27,"△")</f>
        <v>1</v>
      </c>
      <c r="X27" s="4">
        <f>W27*0.5</f>
        <v>0.5</v>
      </c>
    </row>
    <row r="28" spans="1:24" s="3" customFormat="1" ht="13.5" customHeight="1" x14ac:dyDescent="0.15">
      <c r="A28" s="37"/>
      <c r="B28" s="18" t="s">
        <v>5</v>
      </c>
      <c r="C28" s="27"/>
      <c r="D28" s="28"/>
      <c r="E28" s="29">
        <f>SUM(F25:F27)</f>
        <v>25</v>
      </c>
      <c r="F28" s="29"/>
      <c r="G28" s="29">
        <f>SUM(H25:H27)</f>
        <v>21</v>
      </c>
      <c r="H28" s="29"/>
      <c r="I28" s="26"/>
      <c r="J28" s="26"/>
      <c r="K28" s="29">
        <f>SUM(L25:L27)</f>
        <v>8</v>
      </c>
      <c r="L28" s="29"/>
      <c r="M28" s="26"/>
      <c r="N28" s="26"/>
      <c r="O28" s="48"/>
      <c r="P28" s="49"/>
      <c r="Q28" s="42"/>
      <c r="R28" s="43"/>
      <c r="S28" s="53"/>
      <c r="T28" s="56"/>
      <c r="W28"/>
      <c r="X28"/>
    </row>
    <row r="29" spans="1:24" s="3" customFormat="1" ht="13.5" customHeight="1" x14ac:dyDescent="0.15">
      <c r="A29" s="37"/>
      <c r="B29" s="18" t="s">
        <v>6</v>
      </c>
      <c r="C29" s="27"/>
      <c r="D29" s="28"/>
      <c r="E29" s="29">
        <f>E21</f>
        <v>26</v>
      </c>
      <c r="F29" s="29"/>
      <c r="G29" s="29">
        <f>G7</f>
        <v>26</v>
      </c>
      <c r="H29" s="29"/>
      <c r="I29" s="26"/>
      <c r="J29" s="26"/>
      <c r="K29" s="29">
        <f>K14</f>
        <v>31</v>
      </c>
      <c r="L29" s="29"/>
      <c r="M29" s="26"/>
      <c r="N29" s="26"/>
      <c r="O29" s="48"/>
      <c r="P29" s="49"/>
      <c r="Q29" s="42"/>
      <c r="R29" s="43"/>
      <c r="S29" s="53"/>
      <c r="T29" s="56"/>
      <c r="V29">
        <f>SUM(C29:N29)</f>
        <v>83</v>
      </c>
      <c r="W29"/>
      <c r="X29"/>
    </row>
    <row r="30" spans="1:24" s="3" customFormat="1" ht="13.5" customHeight="1" x14ac:dyDescent="0.15">
      <c r="A30" s="38"/>
      <c r="B30" s="18" t="s">
        <v>4</v>
      </c>
      <c r="C30" s="27"/>
      <c r="D30" s="28"/>
      <c r="E30" s="29">
        <f>E28-E29</f>
        <v>-1</v>
      </c>
      <c r="F30" s="29"/>
      <c r="G30" s="29">
        <f>G28-G29</f>
        <v>-5</v>
      </c>
      <c r="H30" s="29"/>
      <c r="I30" s="26"/>
      <c r="J30" s="26"/>
      <c r="K30" s="29">
        <f>K28-K29</f>
        <v>-23</v>
      </c>
      <c r="L30" s="29"/>
      <c r="M30" s="26"/>
      <c r="N30" s="26"/>
      <c r="O30" s="50"/>
      <c r="P30" s="51"/>
      <c r="Q30" s="44"/>
      <c r="R30" s="45"/>
      <c r="S30" s="54"/>
      <c r="T30" s="57"/>
      <c r="W30"/>
      <c r="X30"/>
    </row>
    <row r="31" spans="1:24" s="3" customFormat="1" ht="13.5" customHeight="1" x14ac:dyDescent="0.15">
      <c r="A31" s="12"/>
      <c r="B31" s="32" t="s">
        <v>25</v>
      </c>
      <c r="C31" s="35"/>
      <c r="D31" s="35"/>
      <c r="E31" s="35"/>
      <c r="F31" s="35"/>
      <c r="G31" s="35"/>
      <c r="H31" s="35"/>
      <c r="I31" s="21"/>
      <c r="J31" s="21"/>
      <c r="K31" s="21"/>
      <c r="L31" s="21"/>
      <c r="M31" s="21"/>
      <c r="N31" s="21"/>
      <c r="O31" s="7"/>
      <c r="P31" s="7"/>
      <c r="Q31" s="7"/>
      <c r="R31" s="21"/>
      <c r="S31" s="60"/>
      <c r="T31" s="62"/>
      <c r="X31" s="9"/>
    </row>
    <row r="32" spans="1:24" s="3" customFormat="1" ht="13.5" customHeight="1" x14ac:dyDescent="0.15">
      <c r="A32" s="21"/>
      <c r="B32" s="33"/>
      <c r="C32" s="34">
        <v>0.54166666666666663</v>
      </c>
      <c r="D32" s="35"/>
      <c r="E32" s="34">
        <v>0.55902777777777779</v>
      </c>
      <c r="F32" s="35"/>
      <c r="G32" s="34">
        <v>0.57638888888888895</v>
      </c>
      <c r="H32" s="35"/>
      <c r="I32" s="34">
        <v>0.59375</v>
      </c>
      <c r="J32" s="34"/>
      <c r="K32" s="34">
        <v>0.61111111111111105</v>
      </c>
      <c r="L32" s="34"/>
      <c r="M32" s="34">
        <v>0.62847222222222221</v>
      </c>
      <c r="N32" s="34"/>
      <c r="O32" s="7"/>
      <c r="P32" s="7"/>
      <c r="Q32" s="7"/>
      <c r="R32" s="21"/>
      <c r="S32" s="61"/>
      <c r="T32" s="63"/>
      <c r="X32" s="9"/>
    </row>
  </sheetData>
  <mergeCells count="138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K29:L29"/>
    <mergeCell ref="M29:N29"/>
    <mergeCell ref="C30:D30"/>
    <mergeCell ref="E30:F30"/>
    <mergeCell ref="G30:H30"/>
    <mergeCell ref="I30:J30"/>
    <mergeCell ref="K30:L30"/>
    <mergeCell ref="M30:N30"/>
    <mergeCell ref="M22:N22"/>
    <mergeCell ref="C1:S1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3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2"/>
  <sheetViews>
    <sheetView showZero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8.75" customWidth="1"/>
    <col min="21" max="24" width="6.25" customWidth="1"/>
  </cols>
  <sheetData>
    <row r="1" spans="1:24" ht="22.5" customHeight="1" x14ac:dyDescent="0.15">
      <c r="A1" s="14" t="s">
        <v>34</v>
      </c>
      <c r="B1" s="22"/>
      <c r="C1" s="24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2"/>
    </row>
    <row r="2" spans="1:24" ht="18.75" customHeight="1" x14ac:dyDescent="0.15">
      <c r="A2" s="18" t="s">
        <v>7</v>
      </c>
      <c r="B2" s="18" t="s">
        <v>8</v>
      </c>
      <c r="C2" s="29">
        <v>1</v>
      </c>
      <c r="D2" s="29"/>
      <c r="E2" s="29">
        <v>2</v>
      </c>
      <c r="F2" s="29"/>
      <c r="G2" s="29">
        <v>3</v>
      </c>
      <c r="H2" s="29"/>
      <c r="I2" s="29">
        <v>4</v>
      </c>
      <c r="J2" s="29"/>
      <c r="K2" s="29">
        <v>5</v>
      </c>
      <c r="L2" s="29"/>
      <c r="M2" s="29">
        <v>6</v>
      </c>
      <c r="N2" s="29"/>
      <c r="O2" s="58" t="s">
        <v>12</v>
      </c>
      <c r="P2" s="59"/>
      <c r="Q2" s="58" t="s">
        <v>15</v>
      </c>
      <c r="R2" s="59"/>
      <c r="S2" s="20" t="s">
        <v>16</v>
      </c>
      <c r="T2" s="20" t="s">
        <v>17</v>
      </c>
    </row>
    <row r="3" spans="1:24" ht="13.5" customHeight="1" x14ac:dyDescent="0.15">
      <c r="A3" s="31" t="s">
        <v>58</v>
      </c>
      <c r="B3" s="18" t="s">
        <v>0</v>
      </c>
      <c r="C3" s="30"/>
      <c r="D3" s="30"/>
      <c r="E3" s="27"/>
      <c r="F3" s="28"/>
      <c r="G3" s="30"/>
      <c r="H3" s="30"/>
      <c r="I3" s="26"/>
      <c r="J3" s="26"/>
      <c r="K3" s="26"/>
      <c r="L3" s="26"/>
      <c r="M3" s="30"/>
      <c r="N3" s="30"/>
      <c r="O3" s="6" t="s">
        <v>9</v>
      </c>
      <c r="P3" s="6">
        <f>COUNTIF(C3:N6,"○")</f>
        <v>4</v>
      </c>
      <c r="Q3" s="6" t="s">
        <v>13</v>
      </c>
      <c r="R3" s="20">
        <f>X4+X6</f>
        <v>4</v>
      </c>
      <c r="S3" s="52">
        <f>SUM(C9:N9)</f>
        <v>-15</v>
      </c>
      <c r="T3" s="55">
        <f>計算書!G22</f>
        <v>3</v>
      </c>
      <c r="V3" t="s">
        <v>22</v>
      </c>
      <c r="W3" s="39" t="s">
        <v>21</v>
      </c>
      <c r="X3" s="39"/>
    </row>
    <row r="4" spans="1:24" ht="13.5" customHeight="1" x14ac:dyDescent="0.15">
      <c r="A4" s="31"/>
      <c r="B4" s="18" t="s">
        <v>1</v>
      </c>
      <c r="C4" s="20" t="s">
        <v>79</v>
      </c>
      <c r="D4" s="20">
        <v>5</v>
      </c>
      <c r="E4" s="19"/>
      <c r="F4" s="19"/>
      <c r="G4" s="20" t="s">
        <v>79</v>
      </c>
      <c r="H4" s="20">
        <v>3</v>
      </c>
      <c r="I4" s="19"/>
      <c r="J4" s="19"/>
      <c r="K4" s="19"/>
      <c r="L4" s="19"/>
      <c r="M4" s="20" t="s">
        <v>78</v>
      </c>
      <c r="N4" s="20">
        <v>9</v>
      </c>
      <c r="O4" s="6" t="s">
        <v>10</v>
      </c>
      <c r="P4" s="6">
        <f>COUNTIF(C3:N6,"×")</f>
        <v>5</v>
      </c>
      <c r="Q4" s="6" t="s">
        <v>14</v>
      </c>
      <c r="R4" s="20">
        <f>X5+X6</f>
        <v>5</v>
      </c>
      <c r="S4" s="53"/>
      <c r="T4" s="56"/>
      <c r="V4" t="s">
        <v>23</v>
      </c>
      <c r="W4">
        <f>COUNTIF(C4:N6,"○")</f>
        <v>4</v>
      </c>
      <c r="X4" s="4">
        <f>W4*1</f>
        <v>4</v>
      </c>
    </row>
    <row r="5" spans="1:24" ht="13.5" customHeight="1" x14ac:dyDescent="0.15">
      <c r="A5" s="31"/>
      <c r="B5" s="18" t="s">
        <v>2</v>
      </c>
      <c r="C5" s="20" t="s">
        <v>79</v>
      </c>
      <c r="D5" s="20">
        <v>5</v>
      </c>
      <c r="E5" s="19"/>
      <c r="F5" s="19"/>
      <c r="G5" s="20" t="s">
        <v>78</v>
      </c>
      <c r="H5" s="20">
        <v>8</v>
      </c>
      <c r="I5" s="19"/>
      <c r="J5" s="19"/>
      <c r="K5" s="19"/>
      <c r="L5" s="19"/>
      <c r="M5" s="20" t="s">
        <v>79</v>
      </c>
      <c r="N5" s="20">
        <v>6</v>
      </c>
      <c r="O5" s="6" t="s">
        <v>11</v>
      </c>
      <c r="P5" s="6">
        <f>COUNTIF(C3:N6,"△")</f>
        <v>0</v>
      </c>
      <c r="Q5" s="40">
        <f>R3-R4</f>
        <v>-1</v>
      </c>
      <c r="R5" s="41"/>
      <c r="S5" s="53"/>
      <c r="T5" s="56"/>
      <c r="V5" t="s">
        <v>24</v>
      </c>
      <c r="W5">
        <f>COUNTIF(C4:N6,"×")</f>
        <v>5</v>
      </c>
      <c r="X5" s="4">
        <f>W5*1</f>
        <v>5</v>
      </c>
    </row>
    <row r="6" spans="1:24" ht="13.5" customHeight="1" x14ac:dyDescent="0.15">
      <c r="A6" s="31"/>
      <c r="B6" s="18" t="s">
        <v>3</v>
      </c>
      <c r="C6" s="20" t="s">
        <v>78</v>
      </c>
      <c r="D6" s="16">
        <v>4</v>
      </c>
      <c r="E6" s="19"/>
      <c r="F6" s="19"/>
      <c r="G6" s="20" t="s">
        <v>78</v>
      </c>
      <c r="H6" s="20">
        <v>9</v>
      </c>
      <c r="I6" s="19"/>
      <c r="J6" s="19"/>
      <c r="K6" s="19"/>
      <c r="L6" s="19"/>
      <c r="M6" s="20" t="s">
        <v>79</v>
      </c>
      <c r="N6" s="20">
        <v>3</v>
      </c>
      <c r="O6" s="46">
        <f>P3*5+P4*0+P5*2</f>
        <v>20</v>
      </c>
      <c r="P6" s="47"/>
      <c r="Q6" s="42"/>
      <c r="R6" s="43"/>
      <c r="S6" s="53"/>
      <c r="T6" s="56"/>
      <c r="W6">
        <f>COUNTIF(C4:N6,"△")</f>
        <v>0</v>
      </c>
      <c r="X6" s="4">
        <f>W6*0.5</f>
        <v>0</v>
      </c>
    </row>
    <row r="7" spans="1:24" ht="13.5" customHeight="1" x14ac:dyDescent="0.15">
      <c r="A7" s="31"/>
      <c r="B7" s="18" t="s">
        <v>5</v>
      </c>
      <c r="C7" s="29">
        <f>D4+D5+D6</f>
        <v>14</v>
      </c>
      <c r="D7" s="29"/>
      <c r="E7" s="27"/>
      <c r="F7" s="28"/>
      <c r="G7" s="29">
        <f>H4+H5+H6</f>
        <v>20</v>
      </c>
      <c r="H7" s="29"/>
      <c r="I7" s="26"/>
      <c r="J7" s="26"/>
      <c r="K7" s="26"/>
      <c r="L7" s="26"/>
      <c r="M7" s="29">
        <f>N4+N5+N6</f>
        <v>18</v>
      </c>
      <c r="N7" s="29"/>
      <c r="O7" s="48"/>
      <c r="P7" s="49"/>
      <c r="Q7" s="42"/>
      <c r="R7" s="43"/>
      <c r="S7" s="53"/>
      <c r="T7" s="56"/>
    </row>
    <row r="8" spans="1:24" ht="13.5" customHeight="1" x14ac:dyDescent="0.15">
      <c r="A8" s="31"/>
      <c r="B8" s="18" t="s">
        <v>6</v>
      </c>
      <c r="C8" s="29">
        <f>C14</f>
        <v>17</v>
      </c>
      <c r="D8" s="29"/>
      <c r="E8" s="27"/>
      <c r="F8" s="28"/>
      <c r="G8" s="29">
        <f>G28</f>
        <v>22</v>
      </c>
      <c r="H8" s="29"/>
      <c r="I8" s="26"/>
      <c r="J8" s="26"/>
      <c r="K8" s="26"/>
      <c r="L8" s="26"/>
      <c r="M8" s="29">
        <f>M21</f>
        <v>28</v>
      </c>
      <c r="N8" s="29"/>
      <c r="O8" s="48"/>
      <c r="P8" s="49"/>
      <c r="Q8" s="42"/>
      <c r="R8" s="43"/>
      <c r="S8" s="53"/>
      <c r="T8" s="56"/>
      <c r="V8">
        <f>SUM(C8:N8)</f>
        <v>67</v>
      </c>
    </row>
    <row r="9" spans="1:24" ht="13.5" customHeight="1" x14ac:dyDescent="0.15">
      <c r="A9" s="31"/>
      <c r="B9" s="18" t="s">
        <v>4</v>
      </c>
      <c r="C9" s="29">
        <f>C7-C8</f>
        <v>-3</v>
      </c>
      <c r="D9" s="29"/>
      <c r="E9" s="27"/>
      <c r="F9" s="28"/>
      <c r="G9" s="29">
        <f>G7-G8</f>
        <v>-2</v>
      </c>
      <c r="H9" s="29"/>
      <c r="I9" s="26"/>
      <c r="J9" s="26"/>
      <c r="K9" s="26"/>
      <c r="L9" s="26"/>
      <c r="M9" s="29">
        <f>M7-M8</f>
        <v>-10</v>
      </c>
      <c r="N9" s="29"/>
      <c r="O9" s="50"/>
      <c r="P9" s="51"/>
      <c r="Q9" s="44"/>
      <c r="R9" s="45"/>
      <c r="S9" s="54"/>
      <c r="T9" s="57"/>
    </row>
    <row r="10" spans="1:24" ht="13.5" customHeight="1" x14ac:dyDescent="0.15">
      <c r="A10" s="31" t="s">
        <v>59</v>
      </c>
      <c r="B10" s="18" t="s">
        <v>0</v>
      </c>
      <c r="C10" s="30"/>
      <c r="D10" s="30"/>
      <c r="E10" s="26"/>
      <c r="F10" s="26"/>
      <c r="G10" s="26"/>
      <c r="H10" s="26"/>
      <c r="I10" s="30"/>
      <c r="J10" s="30"/>
      <c r="K10" s="30"/>
      <c r="L10" s="30"/>
      <c r="M10" s="26"/>
      <c r="N10" s="26"/>
      <c r="O10" s="6" t="s">
        <v>9</v>
      </c>
      <c r="P10" s="6">
        <f>COUNTIF(C10:N13,"○")</f>
        <v>6</v>
      </c>
      <c r="Q10" s="6" t="s">
        <v>13</v>
      </c>
      <c r="R10" s="20">
        <f>X11+X13</f>
        <v>6.5</v>
      </c>
      <c r="S10" s="52">
        <f>SUM(C16:N16)</f>
        <v>16</v>
      </c>
      <c r="T10" s="55">
        <f>計算書!G23</f>
        <v>1</v>
      </c>
      <c r="W10" s="39"/>
      <c r="X10" s="39"/>
    </row>
    <row r="11" spans="1:24" ht="13.5" customHeight="1" x14ac:dyDescent="0.15">
      <c r="A11" s="31"/>
      <c r="B11" s="18" t="s">
        <v>1</v>
      </c>
      <c r="C11" s="20" t="s">
        <v>78</v>
      </c>
      <c r="D11" s="20">
        <v>6</v>
      </c>
      <c r="E11" s="19"/>
      <c r="F11" s="19"/>
      <c r="G11" s="19"/>
      <c r="H11" s="19"/>
      <c r="I11" s="20" t="s">
        <v>78</v>
      </c>
      <c r="J11" s="20">
        <v>8</v>
      </c>
      <c r="K11" s="20" t="s">
        <v>80</v>
      </c>
      <c r="L11" s="20">
        <v>5</v>
      </c>
      <c r="M11" s="19"/>
      <c r="N11" s="19"/>
      <c r="O11" s="6" t="s">
        <v>10</v>
      </c>
      <c r="P11" s="6">
        <f>COUNTIF(C10:N13,"×")</f>
        <v>2</v>
      </c>
      <c r="Q11" s="6" t="s">
        <v>14</v>
      </c>
      <c r="R11" s="20">
        <f>X12+X13</f>
        <v>2.5</v>
      </c>
      <c r="S11" s="53"/>
      <c r="T11" s="56"/>
      <c r="W11">
        <f>COUNTIF(C11:N13,"○")</f>
        <v>6</v>
      </c>
      <c r="X11" s="4">
        <f>W11*1</f>
        <v>6</v>
      </c>
    </row>
    <row r="12" spans="1:24" ht="13.5" customHeight="1" x14ac:dyDescent="0.15">
      <c r="A12" s="31"/>
      <c r="B12" s="18" t="s">
        <v>2</v>
      </c>
      <c r="C12" s="20" t="s">
        <v>78</v>
      </c>
      <c r="D12" s="20">
        <v>8</v>
      </c>
      <c r="E12" s="19"/>
      <c r="F12" s="19"/>
      <c r="G12" s="19"/>
      <c r="H12" s="19"/>
      <c r="I12" s="20" t="s">
        <v>78</v>
      </c>
      <c r="J12" s="20">
        <v>6</v>
      </c>
      <c r="K12" s="20" t="s">
        <v>78</v>
      </c>
      <c r="L12" s="20">
        <v>10</v>
      </c>
      <c r="M12" s="19"/>
      <c r="N12" s="19"/>
      <c r="O12" s="6" t="s">
        <v>11</v>
      </c>
      <c r="P12" s="6">
        <f>COUNTIF(C10:N13,"△")</f>
        <v>1</v>
      </c>
      <c r="Q12" s="40">
        <f>R10-R11</f>
        <v>4</v>
      </c>
      <c r="R12" s="41"/>
      <c r="S12" s="53"/>
      <c r="T12" s="56"/>
      <c r="W12">
        <f>COUNTIF(C11:N13,"×")</f>
        <v>2</v>
      </c>
      <c r="X12" s="4">
        <f>W12*1</f>
        <v>2</v>
      </c>
    </row>
    <row r="13" spans="1:24" ht="13.5" customHeight="1" x14ac:dyDescent="0.15">
      <c r="A13" s="31"/>
      <c r="B13" s="18" t="s">
        <v>3</v>
      </c>
      <c r="C13" s="20" t="s">
        <v>79</v>
      </c>
      <c r="D13" s="20">
        <v>3</v>
      </c>
      <c r="E13" s="19"/>
      <c r="F13" s="19"/>
      <c r="G13" s="19"/>
      <c r="H13" s="19"/>
      <c r="I13" s="20" t="s">
        <v>78</v>
      </c>
      <c r="J13" s="20">
        <v>12</v>
      </c>
      <c r="K13" s="20" t="s">
        <v>79</v>
      </c>
      <c r="L13" s="20">
        <v>4</v>
      </c>
      <c r="M13" s="19"/>
      <c r="N13" s="19"/>
      <c r="O13" s="46">
        <f>P10*5+P11*0+P12*2</f>
        <v>32</v>
      </c>
      <c r="P13" s="47"/>
      <c r="Q13" s="42"/>
      <c r="R13" s="43"/>
      <c r="S13" s="53"/>
      <c r="T13" s="56"/>
      <c r="W13">
        <f>COUNTIF(C11:N13,"△")</f>
        <v>1</v>
      </c>
      <c r="X13" s="4">
        <f>W13*0.5</f>
        <v>0.5</v>
      </c>
    </row>
    <row r="14" spans="1:24" ht="13.5" customHeight="1" x14ac:dyDescent="0.15">
      <c r="A14" s="31"/>
      <c r="B14" s="17" t="s">
        <v>5</v>
      </c>
      <c r="C14" s="29">
        <f>D11+D12+D13</f>
        <v>17</v>
      </c>
      <c r="D14" s="29"/>
      <c r="E14" s="26"/>
      <c r="F14" s="26"/>
      <c r="G14" s="26"/>
      <c r="H14" s="26"/>
      <c r="I14" s="29">
        <f>J11+J12+J13</f>
        <v>26</v>
      </c>
      <c r="J14" s="29"/>
      <c r="K14" s="29">
        <f>L11+L12+L13</f>
        <v>19</v>
      </c>
      <c r="L14" s="29"/>
      <c r="M14" s="26"/>
      <c r="N14" s="26"/>
      <c r="O14" s="48"/>
      <c r="P14" s="49"/>
      <c r="Q14" s="42"/>
      <c r="R14" s="43"/>
      <c r="S14" s="53"/>
      <c r="T14" s="56"/>
    </row>
    <row r="15" spans="1:24" ht="13.5" customHeight="1" x14ac:dyDescent="0.15">
      <c r="A15" s="31"/>
      <c r="B15" s="18" t="s">
        <v>6</v>
      </c>
      <c r="C15" s="29">
        <f>C7</f>
        <v>14</v>
      </c>
      <c r="D15" s="29"/>
      <c r="E15" s="26"/>
      <c r="F15" s="26"/>
      <c r="G15" s="26"/>
      <c r="H15" s="26"/>
      <c r="I15" s="29">
        <f>I21</f>
        <v>16</v>
      </c>
      <c r="J15" s="29"/>
      <c r="K15" s="29">
        <f>K28</f>
        <v>16</v>
      </c>
      <c r="L15" s="29"/>
      <c r="M15" s="26"/>
      <c r="N15" s="26"/>
      <c r="O15" s="48"/>
      <c r="P15" s="49"/>
      <c r="Q15" s="42"/>
      <c r="R15" s="43"/>
      <c r="S15" s="53"/>
      <c r="T15" s="56"/>
      <c r="V15">
        <f>SUM(C15:N15)</f>
        <v>46</v>
      </c>
    </row>
    <row r="16" spans="1:24" ht="13.5" customHeight="1" x14ac:dyDescent="0.15">
      <c r="A16" s="31"/>
      <c r="B16" s="18" t="s">
        <v>4</v>
      </c>
      <c r="C16" s="29">
        <f>C14-C15</f>
        <v>3</v>
      </c>
      <c r="D16" s="29"/>
      <c r="E16" s="26"/>
      <c r="F16" s="26"/>
      <c r="G16" s="26"/>
      <c r="H16" s="26"/>
      <c r="I16" s="29">
        <f>I14-I15</f>
        <v>10</v>
      </c>
      <c r="J16" s="29"/>
      <c r="K16" s="29">
        <f>K14-K15</f>
        <v>3</v>
      </c>
      <c r="L16" s="29"/>
      <c r="M16" s="26"/>
      <c r="N16" s="26"/>
      <c r="O16" s="50"/>
      <c r="P16" s="51"/>
      <c r="Q16" s="44"/>
      <c r="R16" s="45"/>
      <c r="S16" s="54"/>
      <c r="T16" s="57"/>
    </row>
    <row r="17" spans="1:24" ht="13.5" customHeight="1" x14ac:dyDescent="0.15">
      <c r="A17" s="36" t="s">
        <v>60</v>
      </c>
      <c r="B17" s="18" t="s">
        <v>0</v>
      </c>
      <c r="C17" s="26"/>
      <c r="D17" s="26"/>
      <c r="E17" s="30"/>
      <c r="F17" s="30"/>
      <c r="G17" s="26"/>
      <c r="H17" s="26"/>
      <c r="I17" s="30"/>
      <c r="J17" s="30"/>
      <c r="K17" s="26"/>
      <c r="L17" s="26"/>
      <c r="M17" s="30"/>
      <c r="N17" s="30"/>
      <c r="O17" s="6" t="s">
        <v>9</v>
      </c>
      <c r="P17" s="6">
        <f>COUNTIF(C17:N20,"○")</f>
        <v>2</v>
      </c>
      <c r="Q17" s="6" t="s">
        <v>13</v>
      </c>
      <c r="R17" s="20">
        <f>X18+X20</f>
        <v>2</v>
      </c>
      <c r="S17" s="52">
        <f>SUM(C23:N23)</f>
        <v>-7</v>
      </c>
      <c r="T17" s="55">
        <f>計算書!G24</f>
        <v>4</v>
      </c>
    </row>
    <row r="18" spans="1:24" ht="13.5" customHeight="1" x14ac:dyDescent="0.15">
      <c r="A18" s="37"/>
      <c r="B18" s="18" t="s">
        <v>1</v>
      </c>
      <c r="C18" s="19"/>
      <c r="D18" s="19"/>
      <c r="E18" s="20" t="s">
        <v>79</v>
      </c>
      <c r="F18" s="20">
        <v>6</v>
      </c>
      <c r="G18" s="19"/>
      <c r="H18" s="19"/>
      <c r="I18" s="20" t="s">
        <v>79</v>
      </c>
      <c r="J18" s="20">
        <v>5</v>
      </c>
      <c r="K18" s="19"/>
      <c r="L18" s="19"/>
      <c r="M18" s="20" t="s">
        <v>79</v>
      </c>
      <c r="N18" s="20">
        <v>6</v>
      </c>
      <c r="O18" s="6" t="s">
        <v>10</v>
      </c>
      <c r="P18" s="6">
        <f>COUNTIF(C17:N20,"×")</f>
        <v>7</v>
      </c>
      <c r="Q18" s="6" t="s">
        <v>14</v>
      </c>
      <c r="R18" s="20">
        <f>X19+X20</f>
        <v>7</v>
      </c>
      <c r="S18" s="53"/>
      <c r="T18" s="56"/>
      <c r="W18">
        <f>COUNTIF(C18:N20,"○")</f>
        <v>2</v>
      </c>
      <c r="X18" s="4">
        <f>W18*1</f>
        <v>2</v>
      </c>
    </row>
    <row r="19" spans="1:24" ht="13.5" customHeight="1" x14ac:dyDescent="0.15">
      <c r="A19" s="37"/>
      <c r="B19" s="18" t="s">
        <v>2</v>
      </c>
      <c r="C19" s="19"/>
      <c r="D19" s="19"/>
      <c r="E19" s="20" t="s">
        <v>79</v>
      </c>
      <c r="F19" s="20">
        <v>5</v>
      </c>
      <c r="G19" s="19"/>
      <c r="H19" s="19"/>
      <c r="I19" s="20" t="s">
        <v>79</v>
      </c>
      <c r="J19" s="20">
        <v>5</v>
      </c>
      <c r="K19" s="19"/>
      <c r="L19" s="19"/>
      <c r="M19" s="20" t="s">
        <v>78</v>
      </c>
      <c r="N19" s="20">
        <v>7</v>
      </c>
      <c r="O19" s="6" t="s">
        <v>11</v>
      </c>
      <c r="P19" s="6">
        <f>COUNTIF(C17:N20,"△")</f>
        <v>0</v>
      </c>
      <c r="Q19" s="40">
        <f>R17-R18</f>
        <v>-5</v>
      </c>
      <c r="R19" s="41"/>
      <c r="S19" s="53"/>
      <c r="T19" s="56"/>
      <c r="W19">
        <f>COUNTIF(C18:N20,"×")</f>
        <v>7</v>
      </c>
      <c r="X19" s="4">
        <f>W19*1</f>
        <v>7</v>
      </c>
    </row>
    <row r="20" spans="1:24" ht="13.5" customHeight="1" x14ac:dyDescent="0.15">
      <c r="A20" s="37"/>
      <c r="B20" s="18" t="s">
        <v>3</v>
      </c>
      <c r="C20" s="19"/>
      <c r="D20" s="19"/>
      <c r="E20" s="20" t="s">
        <v>79</v>
      </c>
      <c r="F20" s="20">
        <v>5</v>
      </c>
      <c r="G20" s="19"/>
      <c r="H20" s="19"/>
      <c r="I20" s="20" t="s">
        <v>79</v>
      </c>
      <c r="J20" s="20">
        <v>6</v>
      </c>
      <c r="K20" s="19"/>
      <c r="L20" s="19"/>
      <c r="M20" s="20" t="s">
        <v>78</v>
      </c>
      <c r="N20" s="20">
        <v>15</v>
      </c>
      <c r="O20" s="46">
        <f>P17*5+P18*0+P19*2</f>
        <v>10</v>
      </c>
      <c r="P20" s="47"/>
      <c r="Q20" s="42"/>
      <c r="R20" s="43"/>
      <c r="S20" s="53"/>
      <c r="T20" s="56"/>
      <c r="W20">
        <f>COUNTIF(C18:N20,"△")</f>
        <v>0</v>
      </c>
      <c r="X20" s="4">
        <f>W20*0.5</f>
        <v>0</v>
      </c>
    </row>
    <row r="21" spans="1:24" ht="13.5" customHeight="1" x14ac:dyDescent="0.15">
      <c r="A21" s="37"/>
      <c r="B21" s="18" t="s">
        <v>5</v>
      </c>
      <c r="C21" s="26"/>
      <c r="D21" s="26"/>
      <c r="E21" s="29">
        <f>SUM(F18:F20)</f>
        <v>16</v>
      </c>
      <c r="F21" s="29"/>
      <c r="G21" s="26"/>
      <c r="H21" s="26"/>
      <c r="I21" s="29">
        <f>J18+J19+J20</f>
        <v>16</v>
      </c>
      <c r="J21" s="29"/>
      <c r="K21" s="26"/>
      <c r="L21" s="26"/>
      <c r="M21" s="29">
        <f>N18+N19+N20</f>
        <v>28</v>
      </c>
      <c r="N21" s="29"/>
      <c r="O21" s="48"/>
      <c r="P21" s="49"/>
      <c r="Q21" s="42"/>
      <c r="R21" s="43"/>
      <c r="S21" s="53"/>
      <c r="T21" s="56"/>
    </row>
    <row r="22" spans="1:24" ht="13.5" customHeight="1" x14ac:dyDescent="0.15">
      <c r="A22" s="37"/>
      <c r="B22" s="18" t="s">
        <v>6</v>
      </c>
      <c r="C22" s="26"/>
      <c r="D22" s="26"/>
      <c r="E22" s="29">
        <f>E28</f>
        <v>23</v>
      </c>
      <c r="F22" s="29"/>
      <c r="G22" s="26"/>
      <c r="H22" s="26"/>
      <c r="I22" s="29">
        <f>I14</f>
        <v>26</v>
      </c>
      <c r="J22" s="29"/>
      <c r="K22" s="26"/>
      <c r="L22" s="26"/>
      <c r="M22" s="29">
        <f>M7</f>
        <v>18</v>
      </c>
      <c r="N22" s="29"/>
      <c r="O22" s="48"/>
      <c r="P22" s="49"/>
      <c r="Q22" s="42"/>
      <c r="R22" s="43"/>
      <c r="S22" s="53"/>
      <c r="T22" s="56"/>
      <c r="V22">
        <f>SUM(C22:N22)</f>
        <v>67</v>
      </c>
    </row>
    <row r="23" spans="1:24" ht="13.5" customHeight="1" x14ac:dyDescent="0.15">
      <c r="A23" s="38"/>
      <c r="B23" s="18" t="s">
        <v>4</v>
      </c>
      <c r="C23" s="26"/>
      <c r="D23" s="26"/>
      <c r="E23" s="29">
        <f>E21-E22</f>
        <v>-7</v>
      </c>
      <c r="F23" s="29"/>
      <c r="G23" s="26"/>
      <c r="H23" s="26"/>
      <c r="I23" s="29">
        <f>I21-I22</f>
        <v>-10</v>
      </c>
      <c r="J23" s="29"/>
      <c r="K23" s="26"/>
      <c r="L23" s="26"/>
      <c r="M23" s="29">
        <f>M21-M22</f>
        <v>10</v>
      </c>
      <c r="N23" s="29"/>
      <c r="O23" s="50"/>
      <c r="P23" s="51"/>
      <c r="Q23" s="44"/>
      <c r="R23" s="45"/>
      <c r="S23" s="54"/>
      <c r="T23" s="57"/>
    </row>
    <row r="24" spans="1:24" s="3" customFormat="1" ht="13.5" customHeight="1" x14ac:dyDescent="0.15">
      <c r="A24" s="36" t="s">
        <v>61</v>
      </c>
      <c r="B24" s="18" t="s">
        <v>0</v>
      </c>
      <c r="C24" s="19"/>
      <c r="D24" s="19"/>
      <c r="E24" s="30"/>
      <c r="F24" s="30"/>
      <c r="G24" s="30"/>
      <c r="H24" s="30"/>
      <c r="I24" s="26"/>
      <c r="J24" s="26"/>
      <c r="K24" s="30"/>
      <c r="L24" s="30"/>
      <c r="M24" s="26"/>
      <c r="N24" s="26"/>
      <c r="O24" s="6" t="s">
        <v>9</v>
      </c>
      <c r="P24" s="6">
        <f>COUNTIF(C24:N27,"○")</f>
        <v>5</v>
      </c>
      <c r="Q24" s="6" t="s">
        <v>13</v>
      </c>
      <c r="R24" s="20">
        <f>X25+X27</f>
        <v>5.5</v>
      </c>
      <c r="S24" s="52">
        <f>SUM(C30:N30)</f>
        <v>6</v>
      </c>
      <c r="T24" s="55">
        <f>計算書!G25</f>
        <v>2</v>
      </c>
      <c r="W24"/>
      <c r="X24"/>
    </row>
    <row r="25" spans="1:24" s="3" customFormat="1" ht="13.5" customHeight="1" x14ac:dyDescent="0.15">
      <c r="A25" s="37"/>
      <c r="B25" s="18" t="s">
        <v>1</v>
      </c>
      <c r="C25" s="19"/>
      <c r="D25" s="19"/>
      <c r="E25" s="20" t="s">
        <v>78</v>
      </c>
      <c r="F25" s="20">
        <v>9</v>
      </c>
      <c r="G25" s="20" t="s">
        <v>78</v>
      </c>
      <c r="H25" s="20">
        <v>10</v>
      </c>
      <c r="I25" s="19"/>
      <c r="J25" s="19"/>
      <c r="K25" s="20" t="s">
        <v>80</v>
      </c>
      <c r="L25" s="20">
        <v>5</v>
      </c>
      <c r="M25" s="19"/>
      <c r="N25" s="19"/>
      <c r="O25" s="6" t="s">
        <v>10</v>
      </c>
      <c r="P25" s="6">
        <f>COUNTIF(C24:N27,"×")</f>
        <v>3</v>
      </c>
      <c r="Q25" s="6" t="s">
        <v>14</v>
      </c>
      <c r="R25" s="20">
        <f>X26+X27</f>
        <v>3.5</v>
      </c>
      <c r="S25" s="53"/>
      <c r="T25" s="56"/>
      <c r="W25">
        <f>COUNTIF(C25:N27,"○")</f>
        <v>5</v>
      </c>
      <c r="X25" s="4">
        <f>W25*1</f>
        <v>5</v>
      </c>
    </row>
    <row r="26" spans="1:24" s="3" customFormat="1" ht="13.5" customHeight="1" x14ac:dyDescent="0.15">
      <c r="A26" s="37"/>
      <c r="B26" s="18" t="s">
        <v>2</v>
      </c>
      <c r="C26" s="19"/>
      <c r="D26" s="19"/>
      <c r="E26" s="20" t="s">
        <v>78</v>
      </c>
      <c r="F26" s="20">
        <v>7</v>
      </c>
      <c r="G26" s="20" t="s">
        <v>79</v>
      </c>
      <c r="H26" s="20">
        <v>5</v>
      </c>
      <c r="I26" s="19"/>
      <c r="J26" s="19"/>
      <c r="K26" s="20" t="s">
        <v>79</v>
      </c>
      <c r="L26" s="20">
        <v>5</v>
      </c>
      <c r="M26" s="19"/>
      <c r="N26" s="19"/>
      <c r="O26" s="6" t="s">
        <v>11</v>
      </c>
      <c r="P26" s="6">
        <f>COUNTIF(C24:N27,"△")</f>
        <v>1</v>
      </c>
      <c r="Q26" s="40">
        <f>R24-R25</f>
        <v>2</v>
      </c>
      <c r="R26" s="41"/>
      <c r="S26" s="53"/>
      <c r="T26" s="56"/>
      <c r="W26">
        <f>COUNTIF(C25:N27,"×")</f>
        <v>3</v>
      </c>
      <c r="X26" s="4">
        <f>W26*1</f>
        <v>3</v>
      </c>
    </row>
    <row r="27" spans="1:24" s="3" customFormat="1" ht="13.5" customHeight="1" x14ac:dyDescent="0.15">
      <c r="A27" s="37"/>
      <c r="B27" s="18" t="s">
        <v>3</v>
      </c>
      <c r="C27" s="19"/>
      <c r="D27" s="19"/>
      <c r="E27" s="20" t="s">
        <v>78</v>
      </c>
      <c r="F27" s="20">
        <v>7</v>
      </c>
      <c r="G27" s="20" t="s">
        <v>79</v>
      </c>
      <c r="H27" s="20">
        <v>7</v>
      </c>
      <c r="I27" s="19"/>
      <c r="J27" s="19"/>
      <c r="K27" s="20" t="s">
        <v>78</v>
      </c>
      <c r="L27" s="20">
        <v>6</v>
      </c>
      <c r="M27" s="19"/>
      <c r="N27" s="19"/>
      <c r="O27" s="46">
        <f>P24*5+P25*0+P26*2</f>
        <v>27</v>
      </c>
      <c r="P27" s="47"/>
      <c r="Q27" s="42"/>
      <c r="R27" s="43"/>
      <c r="S27" s="53"/>
      <c r="T27" s="56"/>
      <c r="W27">
        <f>COUNTIF(C25:N27,"△")</f>
        <v>1</v>
      </c>
      <c r="X27" s="4">
        <f>W27*0.5</f>
        <v>0.5</v>
      </c>
    </row>
    <row r="28" spans="1:24" s="3" customFormat="1" ht="13.5" customHeight="1" x14ac:dyDescent="0.15">
      <c r="A28" s="37"/>
      <c r="B28" s="18" t="s">
        <v>5</v>
      </c>
      <c r="C28" s="27"/>
      <c r="D28" s="28"/>
      <c r="E28" s="29">
        <f>SUM(F25:F27)</f>
        <v>23</v>
      </c>
      <c r="F28" s="29"/>
      <c r="G28" s="29">
        <f>SUM(H25:H27)</f>
        <v>22</v>
      </c>
      <c r="H28" s="29"/>
      <c r="I28" s="26"/>
      <c r="J28" s="26"/>
      <c r="K28" s="29">
        <f>SUM(L25:L27)</f>
        <v>16</v>
      </c>
      <c r="L28" s="29"/>
      <c r="M28" s="26"/>
      <c r="N28" s="26"/>
      <c r="O28" s="48"/>
      <c r="P28" s="49"/>
      <c r="Q28" s="42"/>
      <c r="R28" s="43"/>
      <c r="S28" s="53"/>
      <c r="T28" s="56"/>
      <c r="W28"/>
      <c r="X28"/>
    </row>
    <row r="29" spans="1:24" s="3" customFormat="1" ht="13.5" customHeight="1" x14ac:dyDescent="0.15">
      <c r="A29" s="37"/>
      <c r="B29" s="18" t="s">
        <v>6</v>
      </c>
      <c r="C29" s="27"/>
      <c r="D29" s="28"/>
      <c r="E29" s="29">
        <f>E21</f>
        <v>16</v>
      </c>
      <c r="F29" s="29"/>
      <c r="G29" s="29">
        <f>G7</f>
        <v>20</v>
      </c>
      <c r="H29" s="29"/>
      <c r="I29" s="26"/>
      <c r="J29" s="26"/>
      <c r="K29" s="29">
        <f>K14</f>
        <v>19</v>
      </c>
      <c r="L29" s="29"/>
      <c r="M29" s="26"/>
      <c r="N29" s="26"/>
      <c r="O29" s="48"/>
      <c r="P29" s="49"/>
      <c r="Q29" s="42"/>
      <c r="R29" s="43"/>
      <c r="S29" s="53"/>
      <c r="T29" s="56"/>
      <c r="V29">
        <f>SUM(C29:N29)</f>
        <v>55</v>
      </c>
      <c r="W29"/>
      <c r="X29"/>
    </row>
    <row r="30" spans="1:24" s="3" customFormat="1" ht="13.5" customHeight="1" x14ac:dyDescent="0.15">
      <c r="A30" s="38"/>
      <c r="B30" s="18" t="s">
        <v>4</v>
      </c>
      <c r="C30" s="27"/>
      <c r="D30" s="28"/>
      <c r="E30" s="29">
        <f>E28-E29</f>
        <v>7</v>
      </c>
      <c r="F30" s="29"/>
      <c r="G30" s="29">
        <f>G28-G29</f>
        <v>2</v>
      </c>
      <c r="H30" s="29"/>
      <c r="I30" s="26"/>
      <c r="J30" s="26"/>
      <c r="K30" s="29">
        <f>K28-K29</f>
        <v>-3</v>
      </c>
      <c r="L30" s="29"/>
      <c r="M30" s="26"/>
      <c r="N30" s="26"/>
      <c r="O30" s="50"/>
      <c r="P30" s="51"/>
      <c r="Q30" s="44"/>
      <c r="R30" s="45"/>
      <c r="S30" s="54"/>
      <c r="T30" s="57"/>
      <c r="W30"/>
      <c r="X30"/>
    </row>
    <row r="31" spans="1:24" s="3" customFormat="1" ht="13.5" customHeight="1" x14ac:dyDescent="0.15">
      <c r="A31" s="12"/>
      <c r="B31" s="32" t="s">
        <v>25</v>
      </c>
      <c r="C31" s="35"/>
      <c r="D31" s="35"/>
      <c r="E31" s="35"/>
      <c r="F31" s="35"/>
      <c r="G31" s="35"/>
      <c r="H31" s="35"/>
      <c r="I31" s="21"/>
      <c r="J31" s="21"/>
      <c r="K31" s="21"/>
      <c r="L31" s="21"/>
      <c r="M31" s="21"/>
      <c r="N31" s="21"/>
      <c r="O31" s="7"/>
      <c r="P31" s="7"/>
      <c r="Q31" s="7"/>
      <c r="R31" s="21"/>
      <c r="S31" s="60"/>
      <c r="T31" s="62"/>
      <c r="X31" s="9"/>
    </row>
    <row r="32" spans="1:24" s="3" customFormat="1" ht="13.5" customHeight="1" x14ac:dyDescent="0.15">
      <c r="A32" s="21"/>
      <c r="B32" s="33"/>
      <c r="C32" s="34">
        <v>0.54166666666666663</v>
      </c>
      <c r="D32" s="35"/>
      <c r="E32" s="34">
        <v>0.55902777777777779</v>
      </c>
      <c r="F32" s="35"/>
      <c r="G32" s="34">
        <v>0.57638888888888895</v>
      </c>
      <c r="H32" s="35"/>
      <c r="I32" s="34">
        <v>0.59375</v>
      </c>
      <c r="J32" s="34"/>
      <c r="K32" s="34">
        <v>0.61111111111111105</v>
      </c>
      <c r="L32" s="34"/>
      <c r="M32" s="34">
        <v>0.62847222222222221</v>
      </c>
      <c r="N32" s="34"/>
      <c r="O32" s="7"/>
      <c r="P32" s="7"/>
      <c r="Q32" s="7"/>
      <c r="R32" s="21"/>
      <c r="S32" s="61"/>
      <c r="T32" s="63"/>
      <c r="X32" s="9"/>
    </row>
  </sheetData>
  <mergeCells count="138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K29:L29"/>
    <mergeCell ref="M29:N29"/>
    <mergeCell ref="C30:D30"/>
    <mergeCell ref="E30:F30"/>
    <mergeCell ref="G30:H30"/>
    <mergeCell ref="I30:J30"/>
    <mergeCell ref="K30:L30"/>
    <mergeCell ref="M30:N30"/>
    <mergeCell ref="M22:N22"/>
    <mergeCell ref="C1:S1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4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2"/>
  <sheetViews>
    <sheetView showZero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30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8" width="4.125" customWidth="1"/>
    <col min="19" max="19" width="13.125" bestFit="1" customWidth="1"/>
    <col min="20" max="20" width="8.75" customWidth="1"/>
    <col min="21" max="24" width="6.25" customWidth="1"/>
  </cols>
  <sheetData>
    <row r="1" spans="1:24" ht="22.5" customHeight="1" x14ac:dyDescent="0.15">
      <c r="A1" s="14" t="s">
        <v>35</v>
      </c>
      <c r="B1" s="22"/>
      <c r="C1" s="24" t="s">
        <v>42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2"/>
    </row>
    <row r="2" spans="1:24" ht="18.75" customHeight="1" x14ac:dyDescent="0.15">
      <c r="A2" s="18" t="s">
        <v>7</v>
      </c>
      <c r="B2" s="18" t="s">
        <v>8</v>
      </c>
      <c r="C2" s="29">
        <v>1</v>
      </c>
      <c r="D2" s="29"/>
      <c r="E2" s="29">
        <v>2</v>
      </c>
      <c r="F2" s="29"/>
      <c r="G2" s="29">
        <v>3</v>
      </c>
      <c r="H2" s="29"/>
      <c r="I2" s="29">
        <v>4</v>
      </c>
      <c r="J2" s="29"/>
      <c r="K2" s="29">
        <v>5</v>
      </c>
      <c r="L2" s="29"/>
      <c r="M2" s="29">
        <v>6</v>
      </c>
      <c r="N2" s="29"/>
      <c r="O2" s="58" t="s">
        <v>12</v>
      </c>
      <c r="P2" s="59"/>
      <c r="Q2" s="58" t="s">
        <v>15</v>
      </c>
      <c r="R2" s="59"/>
      <c r="S2" s="20" t="s">
        <v>16</v>
      </c>
      <c r="T2" s="20" t="s">
        <v>17</v>
      </c>
    </row>
    <row r="3" spans="1:24" ht="13.5" customHeight="1" x14ac:dyDescent="0.15">
      <c r="A3" s="31" t="s">
        <v>62</v>
      </c>
      <c r="B3" s="18" t="s">
        <v>0</v>
      </c>
      <c r="C3" s="30"/>
      <c r="D3" s="30"/>
      <c r="E3" s="27"/>
      <c r="F3" s="28"/>
      <c r="G3" s="30"/>
      <c r="H3" s="30"/>
      <c r="I3" s="26"/>
      <c r="J3" s="26"/>
      <c r="K3" s="26"/>
      <c r="L3" s="26"/>
      <c r="M3" s="30"/>
      <c r="N3" s="30"/>
      <c r="O3" s="6" t="s">
        <v>9</v>
      </c>
      <c r="P3" s="6">
        <f>COUNTIF(C3:N6,"○")</f>
        <v>3</v>
      </c>
      <c r="Q3" s="6" t="s">
        <v>13</v>
      </c>
      <c r="R3" s="20">
        <f>X4+X6</f>
        <v>3.5</v>
      </c>
      <c r="S3" s="52">
        <f>SUM(C9:N9)</f>
        <v>-10</v>
      </c>
      <c r="T3" s="55">
        <f>計算書!G26</f>
        <v>4</v>
      </c>
      <c r="V3" t="s">
        <v>22</v>
      </c>
      <c r="W3" s="39" t="s">
        <v>21</v>
      </c>
      <c r="X3" s="39"/>
    </row>
    <row r="4" spans="1:24" ht="13.5" customHeight="1" x14ac:dyDescent="0.15">
      <c r="A4" s="31"/>
      <c r="B4" s="18" t="s">
        <v>1</v>
      </c>
      <c r="C4" s="20" t="s">
        <v>80</v>
      </c>
      <c r="D4" s="20">
        <v>6</v>
      </c>
      <c r="E4" s="19"/>
      <c r="F4" s="19"/>
      <c r="G4" s="20" t="s">
        <v>78</v>
      </c>
      <c r="H4" s="20">
        <v>7</v>
      </c>
      <c r="I4" s="19"/>
      <c r="J4" s="19"/>
      <c r="K4" s="19"/>
      <c r="L4" s="19"/>
      <c r="M4" s="20" t="s">
        <v>79</v>
      </c>
      <c r="N4" s="20">
        <v>4</v>
      </c>
      <c r="O4" s="6" t="s">
        <v>10</v>
      </c>
      <c r="P4" s="6">
        <f>COUNTIF(C3:N6,"×")</f>
        <v>5</v>
      </c>
      <c r="Q4" s="6" t="s">
        <v>14</v>
      </c>
      <c r="R4" s="20">
        <f>X5+X6</f>
        <v>5.5</v>
      </c>
      <c r="S4" s="53"/>
      <c r="T4" s="56"/>
      <c r="V4" t="s">
        <v>23</v>
      </c>
      <c r="W4">
        <f>COUNTIF(C4:N6,"○")</f>
        <v>3</v>
      </c>
      <c r="X4" s="4">
        <f>W4*1</f>
        <v>3</v>
      </c>
    </row>
    <row r="5" spans="1:24" ht="13.5" customHeight="1" x14ac:dyDescent="0.15">
      <c r="A5" s="31"/>
      <c r="B5" s="18" t="s">
        <v>2</v>
      </c>
      <c r="C5" s="20" t="s">
        <v>79</v>
      </c>
      <c r="D5" s="20">
        <v>5</v>
      </c>
      <c r="E5" s="19"/>
      <c r="F5" s="19"/>
      <c r="G5" s="20" t="s">
        <v>79</v>
      </c>
      <c r="H5" s="20">
        <v>3</v>
      </c>
      <c r="I5" s="19"/>
      <c r="J5" s="19"/>
      <c r="K5" s="19"/>
      <c r="L5" s="19"/>
      <c r="M5" s="20" t="s">
        <v>79</v>
      </c>
      <c r="N5" s="20">
        <v>2</v>
      </c>
      <c r="O5" s="6" t="s">
        <v>11</v>
      </c>
      <c r="P5" s="6">
        <f>COUNTIF(C3:N6,"△")</f>
        <v>1</v>
      </c>
      <c r="Q5" s="40">
        <f>R3-R4</f>
        <v>-2</v>
      </c>
      <c r="R5" s="41"/>
      <c r="S5" s="53"/>
      <c r="T5" s="56"/>
      <c r="V5" t="s">
        <v>24</v>
      </c>
      <c r="W5">
        <f>COUNTIF(C4:N6,"×")</f>
        <v>5</v>
      </c>
      <c r="X5" s="4">
        <f>W5*1</f>
        <v>5</v>
      </c>
    </row>
    <row r="6" spans="1:24" ht="13.5" customHeight="1" x14ac:dyDescent="0.15">
      <c r="A6" s="31"/>
      <c r="B6" s="18" t="s">
        <v>3</v>
      </c>
      <c r="C6" s="20" t="s">
        <v>78</v>
      </c>
      <c r="D6" s="16">
        <v>5</v>
      </c>
      <c r="E6" s="19"/>
      <c r="F6" s="19"/>
      <c r="G6" s="20" t="s">
        <v>78</v>
      </c>
      <c r="H6" s="20">
        <v>10</v>
      </c>
      <c r="I6" s="19"/>
      <c r="J6" s="19"/>
      <c r="K6" s="19"/>
      <c r="L6" s="19"/>
      <c r="M6" s="20" t="s">
        <v>79</v>
      </c>
      <c r="N6" s="20">
        <v>5</v>
      </c>
      <c r="O6" s="46">
        <f>P3*5+P4*0+P5*2</f>
        <v>17</v>
      </c>
      <c r="P6" s="47"/>
      <c r="Q6" s="42"/>
      <c r="R6" s="43"/>
      <c r="S6" s="53"/>
      <c r="T6" s="56"/>
      <c r="W6">
        <f>COUNTIF(C4:N6,"△")</f>
        <v>1</v>
      </c>
      <c r="X6" s="4">
        <f>W6*0.5</f>
        <v>0.5</v>
      </c>
    </row>
    <row r="7" spans="1:24" ht="13.5" customHeight="1" x14ac:dyDescent="0.15">
      <c r="A7" s="31"/>
      <c r="B7" s="18" t="s">
        <v>5</v>
      </c>
      <c r="C7" s="29">
        <f>D4+D5+D6</f>
        <v>16</v>
      </c>
      <c r="D7" s="29"/>
      <c r="E7" s="27"/>
      <c r="F7" s="28"/>
      <c r="G7" s="29">
        <f>H4+H5+H6</f>
        <v>20</v>
      </c>
      <c r="H7" s="29"/>
      <c r="I7" s="26"/>
      <c r="J7" s="26"/>
      <c r="K7" s="26"/>
      <c r="L7" s="26"/>
      <c r="M7" s="29">
        <f>N4+N5+N6</f>
        <v>11</v>
      </c>
      <c r="N7" s="29"/>
      <c r="O7" s="48"/>
      <c r="P7" s="49"/>
      <c r="Q7" s="42"/>
      <c r="R7" s="43"/>
      <c r="S7" s="53"/>
      <c r="T7" s="56"/>
    </row>
    <row r="8" spans="1:24" ht="13.5" customHeight="1" x14ac:dyDescent="0.15">
      <c r="A8" s="31"/>
      <c r="B8" s="18" t="s">
        <v>6</v>
      </c>
      <c r="C8" s="29">
        <f>C14</f>
        <v>15</v>
      </c>
      <c r="D8" s="29"/>
      <c r="E8" s="27"/>
      <c r="F8" s="28"/>
      <c r="G8" s="29">
        <f>G28</f>
        <v>14</v>
      </c>
      <c r="H8" s="29"/>
      <c r="I8" s="26"/>
      <c r="J8" s="26"/>
      <c r="K8" s="26"/>
      <c r="L8" s="26"/>
      <c r="M8" s="29">
        <f>M21</f>
        <v>28</v>
      </c>
      <c r="N8" s="29"/>
      <c r="O8" s="48"/>
      <c r="P8" s="49"/>
      <c r="Q8" s="42"/>
      <c r="R8" s="43"/>
      <c r="S8" s="53"/>
      <c r="T8" s="56"/>
      <c r="V8">
        <f>SUM(C8:N8)</f>
        <v>57</v>
      </c>
    </row>
    <row r="9" spans="1:24" ht="13.5" customHeight="1" x14ac:dyDescent="0.15">
      <c r="A9" s="31"/>
      <c r="B9" s="18" t="s">
        <v>4</v>
      </c>
      <c r="C9" s="29">
        <f>C7-C8</f>
        <v>1</v>
      </c>
      <c r="D9" s="29"/>
      <c r="E9" s="27"/>
      <c r="F9" s="28"/>
      <c r="G9" s="29">
        <f>G7-G8</f>
        <v>6</v>
      </c>
      <c r="H9" s="29"/>
      <c r="I9" s="26"/>
      <c r="J9" s="26"/>
      <c r="K9" s="26"/>
      <c r="L9" s="26"/>
      <c r="M9" s="29">
        <f>M7-M8</f>
        <v>-17</v>
      </c>
      <c r="N9" s="29"/>
      <c r="O9" s="50"/>
      <c r="P9" s="51"/>
      <c r="Q9" s="44"/>
      <c r="R9" s="45"/>
      <c r="S9" s="54"/>
      <c r="T9" s="57"/>
    </row>
    <row r="10" spans="1:24" ht="13.5" customHeight="1" x14ac:dyDescent="0.15">
      <c r="A10" s="31" t="s">
        <v>63</v>
      </c>
      <c r="B10" s="18" t="s">
        <v>0</v>
      </c>
      <c r="C10" s="30"/>
      <c r="D10" s="30"/>
      <c r="E10" s="26"/>
      <c r="F10" s="26"/>
      <c r="G10" s="26"/>
      <c r="H10" s="26"/>
      <c r="I10" s="30"/>
      <c r="J10" s="30"/>
      <c r="K10" s="30"/>
      <c r="L10" s="30"/>
      <c r="M10" s="26"/>
      <c r="N10" s="26"/>
      <c r="O10" s="6" t="s">
        <v>9</v>
      </c>
      <c r="P10" s="6">
        <f>COUNTIF(C10:N13,"○")</f>
        <v>3</v>
      </c>
      <c r="Q10" s="6" t="s">
        <v>13</v>
      </c>
      <c r="R10" s="20">
        <f>X11+X13</f>
        <v>4</v>
      </c>
      <c r="S10" s="52">
        <f>SUM(C16:N16)</f>
        <v>-3</v>
      </c>
      <c r="T10" s="55">
        <f>計算書!G27</f>
        <v>3</v>
      </c>
      <c r="W10" s="39"/>
      <c r="X10" s="39"/>
    </row>
    <row r="11" spans="1:24" ht="13.5" customHeight="1" x14ac:dyDescent="0.15">
      <c r="A11" s="31"/>
      <c r="B11" s="18" t="s">
        <v>1</v>
      </c>
      <c r="C11" s="20" t="s">
        <v>80</v>
      </c>
      <c r="D11" s="20">
        <v>6</v>
      </c>
      <c r="E11" s="19"/>
      <c r="F11" s="19"/>
      <c r="G11" s="19"/>
      <c r="H11" s="19"/>
      <c r="I11" s="20" t="s">
        <v>79</v>
      </c>
      <c r="J11" s="20">
        <v>5</v>
      </c>
      <c r="K11" s="20" t="s">
        <v>79</v>
      </c>
      <c r="L11" s="20">
        <v>9</v>
      </c>
      <c r="M11" s="19"/>
      <c r="N11" s="19"/>
      <c r="O11" s="6" t="s">
        <v>10</v>
      </c>
      <c r="P11" s="6">
        <f>COUNTIF(C10:N13,"×")</f>
        <v>4</v>
      </c>
      <c r="Q11" s="6" t="s">
        <v>14</v>
      </c>
      <c r="R11" s="20">
        <f>X12+X13</f>
        <v>5</v>
      </c>
      <c r="S11" s="53"/>
      <c r="T11" s="56"/>
      <c r="W11">
        <f>COUNTIF(C11:N13,"○")</f>
        <v>3</v>
      </c>
      <c r="X11" s="4">
        <f>W11*1</f>
        <v>3</v>
      </c>
    </row>
    <row r="12" spans="1:24" ht="13.5" customHeight="1" x14ac:dyDescent="0.15">
      <c r="A12" s="31"/>
      <c r="B12" s="18" t="s">
        <v>2</v>
      </c>
      <c r="C12" s="20" t="s">
        <v>78</v>
      </c>
      <c r="D12" s="20">
        <v>6</v>
      </c>
      <c r="E12" s="19"/>
      <c r="F12" s="19"/>
      <c r="G12" s="19"/>
      <c r="H12" s="19"/>
      <c r="I12" s="20" t="s">
        <v>79</v>
      </c>
      <c r="J12" s="20">
        <v>4</v>
      </c>
      <c r="K12" s="20" t="s">
        <v>78</v>
      </c>
      <c r="L12" s="20">
        <v>12</v>
      </c>
      <c r="M12" s="19"/>
      <c r="N12" s="19"/>
      <c r="O12" s="6" t="s">
        <v>11</v>
      </c>
      <c r="P12" s="6">
        <f>COUNTIF(C10:N13,"△")</f>
        <v>2</v>
      </c>
      <c r="Q12" s="40">
        <f>R10-R11</f>
        <v>-1</v>
      </c>
      <c r="R12" s="41"/>
      <c r="S12" s="53"/>
      <c r="T12" s="56"/>
      <c r="W12">
        <f>COUNTIF(C11:N13,"×")</f>
        <v>4</v>
      </c>
      <c r="X12" s="4">
        <f>W12*1</f>
        <v>4</v>
      </c>
    </row>
    <row r="13" spans="1:24" ht="13.5" customHeight="1" x14ac:dyDescent="0.15">
      <c r="A13" s="31"/>
      <c r="B13" s="18" t="s">
        <v>3</v>
      </c>
      <c r="C13" s="20" t="s">
        <v>79</v>
      </c>
      <c r="D13" s="20">
        <v>3</v>
      </c>
      <c r="E13" s="19"/>
      <c r="F13" s="19"/>
      <c r="G13" s="19"/>
      <c r="H13" s="19"/>
      <c r="I13" s="20" t="s">
        <v>80</v>
      </c>
      <c r="J13" s="20">
        <v>4</v>
      </c>
      <c r="K13" s="20" t="s">
        <v>78</v>
      </c>
      <c r="L13" s="20">
        <v>7</v>
      </c>
      <c r="M13" s="19"/>
      <c r="N13" s="19"/>
      <c r="O13" s="46">
        <f>P10*5+P11*0+P12*2</f>
        <v>19</v>
      </c>
      <c r="P13" s="47"/>
      <c r="Q13" s="42"/>
      <c r="R13" s="43"/>
      <c r="S13" s="53"/>
      <c r="T13" s="56"/>
      <c r="W13">
        <f>COUNTIF(C11:N13,"△")</f>
        <v>2</v>
      </c>
      <c r="X13" s="4">
        <f>W13*0.5</f>
        <v>1</v>
      </c>
    </row>
    <row r="14" spans="1:24" ht="13.5" customHeight="1" x14ac:dyDescent="0.15">
      <c r="A14" s="31"/>
      <c r="B14" s="17" t="s">
        <v>5</v>
      </c>
      <c r="C14" s="29">
        <f>D11+D12+D13</f>
        <v>15</v>
      </c>
      <c r="D14" s="29"/>
      <c r="E14" s="26"/>
      <c r="F14" s="26"/>
      <c r="G14" s="26"/>
      <c r="H14" s="26"/>
      <c r="I14" s="29">
        <f>J11+J12+J13</f>
        <v>13</v>
      </c>
      <c r="J14" s="29"/>
      <c r="K14" s="29">
        <f>L11+L12+L13</f>
        <v>28</v>
      </c>
      <c r="L14" s="29"/>
      <c r="M14" s="26"/>
      <c r="N14" s="26"/>
      <c r="O14" s="48"/>
      <c r="P14" s="49"/>
      <c r="Q14" s="42"/>
      <c r="R14" s="43"/>
      <c r="S14" s="53"/>
      <c r="T14" s="56"/>
    </row>
    <row r="15" spans="1:24" ht="13.5" customHeight="1" x14ac:dyDescent="0.15">
      <c r="A15" s="31"/>
      <c r="B15" s="18" t="s">
        <v>6</v>
      </c>
      <c r="C15" s="29">
        <f>C7</f>
        <v>16</v>
      </c>
      <c r="D15" s="29"/>
      <c r="E15" s="26"/>
      <c r="F15" s="26"/>
      <c r="G15" s="26"/>
      <c r="H15" s="26"/>
      <c r="I15" s="29">
        <f>I21</f>
        <v>19</v>
      </c>
      <c r="J15" s="29"/>
      <c r="K15" s="29">
        <f>K28</f>
        <v>24</v>
      </c>
      <c r="L15" s="29"/>
      <c r="M15" s="26"/>
      <c r="N15" s="26"/>
      <c r="O15" s="48"/>
      <c r="P15" s="49"/>
      <c r="Q15" s="42"/>
      <c r="R15" s="43"/>
      <c r="S15" s="53"/>
      <c r="T15" s="56"/>
      <c r="V15">
        <f>SUM(C15:N15)</f>
        <v>59</v>
      </c>
    </row>
    <row r="16" spans="1:24" ht="13.5" customHeight="1" x14ac:dyDescent="0.15">
      <c r="A16" s="31"/>
      <c r="B16" s="18" t="s">
        <v>4</v>
      </c>
      <c r="C16" s="29">
        <f>C14-C15</f>
        <v>-1</v>
      </c>
      <c r="D16" s="29"/>
      <c r="E16" s="26"/>
      <c r="F16" s="26"/>
      <c r="G16" s="26"/>
      <c r="H16" s="26"/>
      <c r="I16" s="29">
        <f>I14-I15</f>
        <v>-6</v>
      </c>
      <c r="J16" s="29"/>
      <c r="K16" s="29">
        <f>K14-K15</f>
        <v>4</v>
      </c>
      <c r="L16" s="29"/>
      <c r="M16" s="26"/>
      <c r="N16" s="26"/>
      <c r="O16" s="50"/>
      <c r="P16" s="51"/>
      <c r="Q16" s="44"/>
      <c r="R16" s="45"/>
      <c r="S16" s="54"/>
      <c r="T16" s="57"/>
    </row>
    <row r="17" spans="1:24" ht="13.5" customHeight="1" x14ac:dyDescent="0.15">
      <c r="A17" s="31" t="s">
        <v>64</v>
      </c>
      <c r="B17" s="18" t="s">
        <v>0</v>
      </c>
      <c r="C17" s="26"/>
      <c r="D17" s="26"/>
      <c r="E17" s="30"/>
      <c r="F17" s="30"/>
      <c r="G17" s="26"/>
      <c r="H17" s="26"/>
      <c r="I17" s="30"/>
      <c r="J17" s="30"/>
      <c r="K17" s="26"/>
      <c r="L17" s="26"/>
      <c r="M17" s="30"/>
      <c r="N17" s="30"/>
      <c r="O17" s="6" t="s">
        <v>9</v>
      </c>
      <c r="P17" s="6">
        <f>COUNTIF(C17:N20,"○")</f>
        <v>6</v>
      </c>
      <c r="Q17" s="6" t="s">
        <v>13</v>
      </c>
      <c r="R17" s="20">
        <f>X18+X20</f>
        <v>6.5</v>
      </c>
      <c r="S17" s="52">
        <f>SUM(C23:N23)</f>
        <v>20</v>
      </c>
      <c r="T17" s="55">
        <f>計算書!G28</f>
        <v>1</v>
      </c>
    </row>
    <row r="18" spans="1:24" ht="13.5" customHeight="1" x14ac:dyDescent="0.15">
      <c r="A18" s="31"/>
      <c r="B18" s="18" t="s">
        <v>1</v>
      </c>
      <c r="C18" s="19"/>
      <c r="D18" s="19"/>
      <c r="E18" s="20" t="s">
        <v>79</v>
      </c>
      <c r="F18" s="20">
        <v>3</v>
      </c>
      <c r="G18" s="19"/>
      <c r="H18" s="19"/>
      <c r="I18" s="20" t="s">
        <v>78</v>
      </c>
      <c r="J18" s="20">
        <v>6</v>
      </c>
      <c r="K18" s="19"/>
      <c r="L18" s="19"/>
      <c r="M18" s="20" t="s">
        <v>78</v>
      </c>
      <c r="N18" s="20">
        <v>5</v>
      </c>
      <c r="O18" s="6" t="s">
        <v>10</v>
      </c>
      <c r="P18" s="6">
        <f>COUNTIF(C17:N20,"×")</f>
        <v>2</v>
      </c>
      <c r="Q18" s="6" t="s">
        <v>14</v>
      </c>
      <c r="R18" s="20">
        <f>X19+X20</f>
        <v>2.5</v>
      </c>
      <c r="S18" s="53"/>
      <c r="T18" s="56"/>
      <c r="W18">
        <f>COUNTIF(C18:N20,"○")</f>
        <v>6</v>
      </c>
      <c r="X18" s="4">
        <f>W18*1</f>
        <v>6</v>
      </c>
    </row>
    <row r="19" spans="1:24" ht="13.5" customHeight="1" x14ac:dyDescent="0.15">
      <c r="A19" s="31"/>
      <c r="B19" s="18" t="s">
        <v>2</v>
      </c>
      <c r="C19" s="19"/>
      <c r="D19" s="19"/>
      <c r="E19" s="20" t="s">
        <v>78</v>
      </c>
      <c r="F19" s="20">
        <v>10</v>
      </c>
      <c r="G19" s="19"/>
      <c r="H19" s="19"/>
      <c r="I19" s="20" t="s">
        <v>78</v>
      </c>
      <c r="J19" s="20">
        <v>9</v>
      </c>
      <c r="K19" s="19"/>
      <c r="L19" s="19"/>
      <c r="M19" s="20" t="s">
        <v>78</v>
      </c>
      <c r="N19" s="20">
        <v>10</v>
      </c>
      <c r="O19" s="6" t="s">
        <v>11</v>
      </c>
      <c r="P19" s="6">
        <f>COUNTIF(C17:N20,"△")</f>
        <v>1</v>
      </c>
      <c r="Q19" s="40">
        <f>R17-R18</f>
        <v>4</v>
      </c>
      <c r="R19" s="41"/>
      <c r="S19" s="53"/>
      <c r="T19" s="56"/>
      <c r="W19">
        <f>COUNTIF(C18:N20,"×")</f>
        <v>2</v>
      </c>
      <c r="X19" s="4">
        <f>W19*1</f>
        <v>2</v>
      </c>
    </row>
    <row r="20" spans="1:24" ht="13.5" customHeight="1" x14ac:dyDescent="0.15">
      <c r="A20" s="31"/>
      <c r="B20" s="18" t="s">
        <v>3</v>
      </c>
      <c r="C20" s="19"/>
      <c r="D20" s="19"/>
      <c r="E20" s="20" t="s">
        <v>79</v>
      </c>
      <c r="F20" s="20">
        <v>7</v>
      </c>
      <c r="G20" s="19"/>
      <c r="H20" s="19"/>
      <c r="I20" s="20" t="s">
        <v>80</v>
      </c>
      <c r="J20" s="20">
        <v>4</v>
      </c>
      <c r="K20" s="19"/>
      <c r="L20" s="19"/>
      <c r="M20" s="20" t="s">
        <v>78</v>
      </c>
      <c r="N20" s="20">
        <v>13</v>
      </c>
      <c r="O20" s="46">
        <f>P17*5+P18*0+P19*2</f>
        <v>32</v>
      </c>
      <c r="P20" s="47"/>
      <c r="Q20" s="42"/>
      <c r="R20" s="43"/>
      <c r="S20" s="53"/>
      <c r="T20" s="56"/>
      <c r="W20">
        <f>COUNTIF(C18:N20,"△")</f>
        <v>1</v>
      </c>
      <c r="X20" s="4">
        <f>W20*0.5</f>
        <v>0.5</v>
      </c>
    </row>
    <row r="21" spans="1:24" ht="13.5" customHeight="1" x14ac:dyDescent="0.15">
      <c r="A21" s="31"/>
      <c r="B21" s="18" t="s">
        <v>5</v>
      </c>
      <c r="C21" s="26"/>
      <c r="D21" s="26"/>
      <c r="E21" s="29">
        <f>SUM(F18:F20)</f>
        <v>20</v>
      </c>
      <c r="F21" s="29"/>
      <c r="G21" s="26"/>
      <c r="H21" s="26"/>
      <c r="I21" s="29">
        <f>J18+J19+J20</f>
        <v>19</v>
      </c>
      <c r="J21" s="29"/>
      <c r="K21" s="26"/>
      <c r="L21" s="26"/>
      <c r="M21" s="29">
        <f>N18+N19+N20</f>
        <v>28</v>
      </c>
      <c r="N21" s="29"/>
      <c r="O21" s="48"/>
      <c r="P21" s="49"/>
      <c r="Q21" s="42"/>
      <c r="R21" s="43"/>
      <c r="S21" s="53"/>
      <c r="T21" s="56"/>
    </row>
    <row r="22" spans="1:24" ht="13.5" customHeight="1" x14ac:dyDescent="0.15">
      <c r="A22" s="31"/>
      <c r="B22" s="18" t="s">
        <v>6</v>
      </c>
      <c r="C22" s="26"/>
      <c r="D22" s="26"/>
      <c r="E22" s="29">
        <f>E28</f>
        <v>23</v>
      </c>
      <c r="F22" s="29"/>
      <c r="G22" s="26"/>
      <c r="H22" s="26"/>
      <c r="I22" s="29">
        <f>I14</f>
        <v>13</v>
      </c>
      <c r="J22" s="29"/>
      <c r="K22" s="26"/>
      <c r="L22" s="26"/>
      <c r="M22" s="29">
        <f>M7</f>
        <v>11</v>
      </c>
      <c r="N22" s="29"/>
      <c r="O22" s="48"/>
      <c r="P22" s="49"/>
      <c r="Q22" s="42"/>
      <c r="R22" s="43"/>
      <c r="S22" s="53"/>
      <c r="T22" s="56"/>
      <c r="V22">
        <f>SUM(C22:N22)</f>
        <v>47</v>
      </c>
    </row>
    <row r="23" spans="1:24" ht="13.5" customHeight="1" x14ac:dyDescent="0.15">
      <c r="A23" s="31"/>
      <c r="B23" s="18" t="s">
        <v>4</v>
      </c>
      <c r="C23" s="26"/>
      <c r="D23" s="26"/>
      <c r="E23" s="29">
        <f>E21-E22</f>
        <v>-3</v>
      </c>
      <c r="F23" s="29"/>
      <c r="G23" s="26"/>
      <c r="H23" s="26"/>
      <c r="I23" s="29">
        <f>I21-I22</f>
        <v>6</v>
      </c>
      <c r="J23" s="29"/>
      <c r="K23" s="26"/>
      <c r="L23" s="26"/>
      <c r="M23" s="29">
        <f>M21-M22</f>
        <v>17</v>
      </c>
      <c r="N23" s="29"/>
      <c r="O23" s="50"/>
      <c r="P23" s="51"/>
      <c r="Q23" s="44"/>
      <c r="R23" s="45"/>
      <c r="S23" s="54"/>
      <c r="T23" s="57"/>
    </row>
    <row r="24" spans="1:24" s="3" customFormat="1" ht="13.5" customHeight="1" x14ac:dyDescent="0.15">
      <c r="A24" s="31" t="s">
        <v>65</v>
      </c>
      <c r="B24" s="18" t="s">
        <v>0</v>
      </c>
      <c r="C24" s="19"/>
      <c r="D24" s="19"/>
      <c r="E24" s="30"/>
      <c r="F24" s="30"/>
      <c r="G24" s="30"/>
      <c r="H24" s="30"/>
      <c r="I24" s="26"/>
      <c r="J24" s="26"/>
      <c r="K24" s="30"/>
      <c r="L24" s="30"/>
      <c r="M24" s="26"/>
      <c r="N24" s="26"/>
      <c r="O24" s="6" t="s">
        <v>9</v>
      </c>
      <c r="P24" s="6">
        <f>COUNTIF(C24:N27,"○")</f>
        <v>4</v>
      </c>
      <c r="Q24" s="6" t="s">
        <v>13</v>
      </c>
      <c r="R24" s="20">
        <f>X25+X27</f>
        <v>4</v>
      </c>
      <c r="S24" s="52">
        <f>SUM(C30:N30)</f>
        <v>-7</v>
      </c>
      <c r="T24" s="55">
        <f>計算書!G29</f>
        <v>2</v>
      </c>
      <c r="W24"/>
      <c r="X24"/>
    </row>
    <row r="25" spans="1:24" s="3" customFormat="1" ht="13.5" customHeight="1" x14ac:dyDescent="0.15">
      <c r="A25" s="31"/>
      <c r="B25" s="18" t="s">
        <v>1</v>
      </c>
      <c r="C25" s="19"/>
      <c r="D25" s="19"/>
      <c r="E25" s="20" t="s">
        <v>78</v>
      </c>
      <c r="F25" s="20">
        <v>11</v>
      </c>
      <c r="G25" s="20" t="s">
        <v>79</v>
      </c>
      <c r="H25" s="20">
        <v>3</v>
      </c>
      <c r="I25" s="19"/>
      <c r="J25" s="19"/>
      <c r="K25" s="20" t="s">
        <v>78</v>
      </c>
      <c r="L25" s="20">
        <v>12</v>
      </c>
      <c r="M25" s="19"/>
      <c r="N25" s="19"/>
      <c r="O25" s="6" t="s">
        <v>10</v>
      </c>
      <c r="P25" s="6">
        <f>COUNTIF(C24:N27,"×")</f>
        <v>5</v>
      </c>
      <c r="Q25" s="6" t="s">
        <v>14</v>
      </c>
      <c r="R25" s="20">
        <f>X26+X27</f>
        <v>5</v>
      </c>
      <c r="S25" s="53"/>
      <c r="T25" s="56"/>
      <c r="W25">
        <f>COUNTIF(C25:N27,"○")</f>
        <v>4</v>
      </c>
      <c r="X25" s="4">
        <f>W25*1</f>
        <v>4</v>
      </c>
    </row>
    <row r="26" spans="1:24" s="3" customFormat="1" ht="13.5" customHeight="1" x14ac:dyDescent="0.15">
      <c r="A26" s="31"/>
      <c r="B26" s="18" t="s">
        <v>2</v>
      </c>
      <c r="C26" s="19"/>
      <c r="D26" s="19"/>
      <c r="E26" s="20" t="s">
        <v>79</v>
      </c>
      <c r="F26" s="20">
        <v>4</v>
      </c>
      <c r="G26" s="20" t="s">
        <v>78</v>
      </c>
      <c r="H26" s="20">
        <v>8</v>
      </c>
      <c r="I26" s="19"/>
      <c r="J26" s="19"/>
      <c r="K26" s="20" t="s">
        <v>79</v>
      </c>
      <c r="L26" s="20">
        <v>8</v>
      </c>
      <c r="M26" s="19"/>
      <c r="N26" s="19"/>
      <c r="O26" s="6" t="s">
        <v>11</v>
      </c>
      <c r="P26" s="6">
        <f>COUNTIF(C24:N27,"△")</f>
        <v>0</v>
      </c>
      <c r="Q26" s="40">
        <f>R24-R25</f>
        <v>-1</v>
      </c>
      <c r="R26" s="41"/>
      <c r="S26" s="53"/>
      <c r="T26" s="56"/>
      <c r="W26">
        <f>COUNTIF(C25:N27,"×")</f>
        <v>5</v>
      </c>
      <c r="X26" s="4">
        <f>W26*1</f>
        <v>5</v>
      </c>
    </row>
    <row r="27" spans="1:24" s="3" customFormat="1" ht="13.5" customHeight="1" x14ac:dyDescent="0.15">
      <c r="A27" s="31"/>
      <c r="B27" s="18" t="s">
        <v>3</v>
      </c>
      <c r="C27" s="19"/>
      <c r="D27" s="19"/>
      <c r="E27" s="20" t="s">
        <v>78</v>
      </c>
      <c r="F27" s="20">
        <v>8</v>
      </c>
      <c r="G27" s="20" t="s">
        <v>79</v>
      </c>
      <c r="H27" s="20">
        <v>3</v>
      </c>
      <c r="I27" s="19"/>
      <c r="J27" s="19"/>
      <c r="K27" s="20" t="s">
        <v>79</v>
      </c>
      <c r="L27" s="20">
        <v>4</v>
      </c>
      <c r="M27" s="19"/>
      <c r="N27" s="19"/>
      <c r="O27" s="46">
        <f>P24*5+P25*0+P26*2</f>
        <v>20</v>
      </c>
      <c r="P27" s="47"/>
      <c r="Q27" s="42"/>
      <c r="R27" s="43"/>
      <c r="S27" s="53"/>
      <c r="T27" s="56"/>
      <c r="W27">
        <f>COUNTIF(C25:N27,"△")</f>
        <v>0</v>
      </c>
      <c r="X27" s="4">
        <f>W27*0.5</f>
        <v>0</v>
      </c>
    </row>
    <row r="28" spans="1:24" s="3" customFormat="1" ht="13.5" customHeight="1" x14ac:dyDescent="0.15">
      <c r="A28" s="31"/>
      <c r="B28" s="18" t="s">
        <v>5</v>
      </c>
      <c r="C28" s="27"/>
      <c r="D28" s="28"/>
      <c r="E28" s="29">
        <f>SUM(F25:F27)</f>
        <v>23</v>
      </c>
      <c r="F28" s="29"/>
      <c r="G28" s="29">
        <f>SUM(H25:H27)</f>
        <v>14</v>
      </c>
      <c r="H28" s="29"/>
      <c r="I28" s="26"/>
      <c r="J28" s="26"/>
      <c r="K28" s="29">
        <f>SUM(L25:L27)</f>
        <v>24</v>
      </c>
      <c r="L28" s="29"/>
      <c r="M28" s="26"/>
      <c r="N28" s="26"/>
      <c r="O28" s="48"/>
      <c r="P28" s="49"/>
      <c r="Q28" s="42"/>
      <c r="R28" s="43"/>
      <c r="S28" s="53"/>
      <c r="T28" s="56"/>
      <c r="W28"/>
      <c r="X28"/>
    </row>
    <row r="29" spans="1:24" s="3" customFormat="1" ht="13.5" customHeight="1" x14ac:dyDescent="0.15">
      <c r="A29" s="31"/>
      <c r="B29" s="18" t="s">
        <v>6</v>
      </c>
      <c r="C29" s="27"/>
      <c r="D29" s="28"/>
      <c r="E29" s="29">
        <f>E21</f>
        <v>20</v>
      </c>
      <c r="F29" s="29"/>
      <c r="G29" s="29">
        <f>G7</f>
        <v>20</v>
      </c>
      <c r="H29" s="29"/>
      <c r="I29" s="26"/>
      <c r="J29" s="26"/>
      <c r="K29" s="29">
        <f>K14</f>
        <v>28</v>
      </c>
      <c r="L29" s="29"/>
      <c r="M29" s="26"/>
      <c r="N29" s="26"/>
      <c r="O29" s="48"/>
      <c r="P29" s="49"/>
      <c r="Q29" s="42"/>
      <c r="R29" s="43"/>
      <c r="S29" s="53"/>
      <c r="T29" s="56"/>
      <c r="V29">
        <f>SUM(C29:N29)</f>
        <v>68</v>
      </c>
      <c r="W29"/>
      <c r="X29"/>
    </row>
    <row r="30" spans="1:24" s="3" customFormat="1" ht="13.5" customHeight="1" x14ac:dyDescent="0.15">
      <c r="A30" s="31"/>
      <c r="B30" s="18" t="s">
        <v>4</v>
      </c>
      <c r="C30" s="27"/>
      <c r="D30" s="28"/>
      <c r="E30" s="29">
        <f>E28-E29</f>
        <v>3</v>
      </c>
      <c r="F30" s="29"/>
      <c r="G30" s="29">
        <f>G28-G29</f>
        <v>-6</v>
      </c>
      <c r="H30" s="29"/>
      <c r="I30" s="26"/>
      <c r="J30" s="26"/>
      <c r="K30" s="29">
        <f>K28-K29</f>
        <v>-4</v>
      </c>
      <c r="L30" s="29"/>
      <c r="M30" s="26"/>
      <c r="N30" s="26"/>
      <c r="O30" s="50"/>
      <c r="P30" s="51"/>
      <c r="Q30" s="44"/>
      <c r="R30" s="45"/>
      <c r="S30" s="54"/>
      <c r="T30" s="57"/>
      <c r="W30"/>
      <c r="X30"/>
    </row>
    <row r="31" spans="1:24" s="3" customFormat="1" ht="13.5" customHeight="1" x14ac:dyDescent="0.15">
      <c r="A31" s="12"/>
      <c r="B31" s="32" t="s">
        <v>25</v>
      </c>
      <c r="C31" s="35"/>
      <c r="D31" s="35"/>
      <c r="E31" s="35"/>
      <c r="F31" s="35"/>
      <c r="G31" s="35"/>
      <c r="H31" s="35"/>
      <c r="I31" s="21"/>
      <c r="J31" s="21"/>
      <c r="K31" s="21"/>
      <c r="L31" s="21"/>
      <c r="M31" s="21"/>
      <c r="N31" s="21"/>
      <c r="O31" s="7"/>
      <c r="P31" s="7"/>
      <c r="Q31" s="7"/>
      <c r="R31" s="21"/>
      <c r="S31" s="60"/>
      <c r="T31" s="62"/>
      <c r="X31" s="9"/>
    </row>
    <row r="32" spans="1:24" s="3" customFormat="1" ht="13.5" customHeight="1" x14ac:dyDescent="0.15">
      <c r="A32" s="21"/>
      <c r="B32" s="33"/>
      <c r="C32" s="34">
        <v>0.54166666666666663</v>
      </c>
      <c r="D32" s="35"/>
      <c r="E32" s="34">
        <v>0.55902777777777779</v>
      </c>
      <c r="F32" s="35"/>
      <c r="G32" s="34">
        <v>0.57638888888888895</v>
      </c>
      <c r="H32" s="35"/>
      <c r="I32" s="34">
        <v>0.59375</v>
      </c>
      <c r="J32" s="34"/>
      <c r="K32" s="34">
        <v>0.61111111111111105</v>
      </c>
      <c r="L32" s="34"/>
      <c r="M32" s="34">
        <v>0.62847222222222221</v>
      </c>
      <c r="N32" s="34"/>
      <c r="O32" s="7"/>
      <c r="P32" s="7"/>
      <c r="Q32" s="7"/>
      <c r="R32" s="21"/>
      <c r="S32" s="61"/>
      <c r="T32" s="63"/>
      <c r="X32" s="9"/>
    </row>
  </sheetData>
  <mergeCells count="138">
    <mergeCell ref="C2:D2"/>
    <mergeCell ref="E2:F2"/>
    <mergeCell ref="G2:H2"/>
    <mergeCell ref="I2:J2"/>
    <mergeCell ref="K2:L2"/>
    <mergeCell ref="M2:N2"/>
    <mergeCell ref="O2:P2"/>
    <mergeCell ref="Q2:R2"/>
    <mergeCell ref="M3:N3"/>
    <mergeCell ref="W3:X3"/>
    <mergeCell ref="Q5:R9"/>
    <mergeCell ref="O6:P9"/>
    <mergeCell ref="A3:A9"/>
    <mergeCell ref="C3:D3"/>
    <mergeCell ref="E3:F3"/>
    <mergeCell ref="G3:H3"/>
    <mergeCell ref="I3:J3"/>
    <mergeCell ref="K3:L3"/>
    <mergeCell ref="C7:D7"/>
    <mergeCell ref="E7:F7"/>
    <mergeCell ref="G7:H7"/>
    <mergeCell ref="I7:J7"/>
    <mergeCell ref="C9:D9"/>
    <mergeCell ref="E9:F9"/>
    <mergeCell ref="G9:H9"/>
    <mergeCell ref="I9:J9"/>
    <mergeCell ref="K9:L9"/>
    <mergeCell ref="M9:N9"/>
    <mergeCell ref="K7:L7"/>
    <mergeCell ref="M7:N7"/>
    <mergeCell ref="C8:D8"/>
    <mergeCell ref="E8:F8"/>
    <mergeCell ref="G8:H8"/>
    <mergeCell ref="I8:J8"/>
    <mergeCell ref="K8:L8"/>
    <mergeCell ref="M8:N8"/>
    <mergeCell ref="M10:N10"/>
    <mergeCell ref="S10:S16"/>
    <mergeCell ref="T10:T16"/>
    <mergeCell ref="I15:J15"/>
    <mergeCell ref="K15:L15"/>
    <mergeCell ref="M15:N15"/>
    <mergeCell ref="S3:S9"/>
    <mergeCell ref="T3:T9"/>
    <mergeCell ref="W10:X10"/>
    <mergeCell ref="Q12:R16"/>
    <mergeCell ref="O13:P16"/>
    <mergeCell ref="A10:A16"/>
    <mergeCell ref="C10:D10"/>
    <mergeCell ref="E10:F10"/>
    <mergeCell ref="G10:H10"/>
    <mergeCell ref="I10:J10"/>
    <mergeCell ref="K10:L10"/>
    <mergeCell ref="C14:D14"/>
    <mergeCell ref="E14:F14"/>
    <mergeCell ref="G14:H14"/>
    <mergeCell ref="I14:J14"/>
    <mergeCell ref="C16:D16"/>
    <mergeCell ref="E16:F16"/>
    <mergeCell ref="G16:H16"/>
    <mergeCell ref="I16:J16"/>
    <mergeCell ref="K16:L16"/>
    <mergeCell ref="M16:N16"/>
    <mergeCell ref="K14:L14"/>
    <mergeCell ref="M14:N14"/>
    <mergeCell ref="C15:D15"/>
    <mergeCell ref="E15:F15"/>
    <mergeCell ref="G15:H15"/>
    <mergeCell ref="T17:T23"/>
    <mergeCell ref="Q19:R23"/>
    <mergeCell ref="O20:P23"/>
    <mergeCell ref="C21:D21"/>
    <mergeCell ref="E21:F21"/>
    <mergeCell ref="G21:H21"/>
    <mergeCell ref="I21:J21"/>
    <mergeCell ref="K21:L21"/>
    <mergeCell ref="A17:A23"/>
    <mergeCell ref="C17:D17"/>
    <mergeCell ref="E17:F17"/>
    <mergeCell ref="G17:H17"/>
    <mergeCell ref="I17:J17"/>
    <mergeCell ref="K17:L17"/>
    <mergeCell ref="C23:D23"/>
    <mergeCell ref="E23:F23"/>
    <mergeCell ref="G23:H23"/>
    <mergeCell ref="I23:J23"/>
    <mergeCell ref="M21:N21"/>
    <mergeCell ref="C22:D22"/>
    <mergeCell ref="E22:F22"/>
    <mergeCell ref="G22:H22"/>
    <mergeCell ref="I22:J22"/>
    <mergeCell ref="K22:L22"/>
    <mergeCell ref="M17:N17"/>
    <mergeCell ref="S17:S23"/>
    <mergeCell ref="K23:L23"/>
    <mergeCell ref="M23:N23"/>
    <mergeCell ref="A24:A30"/>
    <mergeCell ref="E24:F24"/>
    <mergeCell ref="G24:H24"/>
    <mergeCell ref="I24:J24"/>
    <mergeCell ref="K24:L24"/>
    <mergeCell ref="M24:N24"/>
    <mergeCell ref="C29:D29"/>
    <mergeCell ref="E29:F29"/>
    <mergeCell ref="S24:S30"/>
    <mergeCell ref="K29:L29"/>
    <mergeCell ref="M29:N29"/>
    <mergeCell ref="C30:D30"/>
    <mergeCell ref="E30:F30"/>
    <mergeCell ref="G30:H30"/>
    <mergeCell ref="I30:J30"/>
    <mergeCell ref="K30:L30"/>
    <mergeCell ref="M30:N30"/>
    <mergeCell ref="M22:N22"/>
    <mergeCell ref="C1:S1"/>
    <mergeCell ref="K32:L32"/>
    <mergeCell ref="M32:N32"/>
    <mergeCell ref="B31:B32"/>
    <mergeCell ref="C31:D31"/>
    <mergeCell ref="E31:F31"/>
    <mergeCell ref="G31:H31"/>
    <mergeCell ref="S31:S32"/>
    <mergeCell ref="T31:T32"/>
    <mergeCell ref="C32:D32"/>
    <mergeCell ref="E32:F32"/>
    <mergeCell ref="G32:H32"/>
    <mergeCell ref="I32:J32"/>
    <mergeCell ref="T24:T30"/>
    <mergeCell ref="Q26:R30"/>
    <mergeCell ref="O27:P30"/>
    <mergeCell ref="C28:D28"/>
    <mergeCell ref="E28:F28"/>
    <mergeCell ref="G28:H28"/>
    <mergeCell ref="I28:J28"/>
    <mergeCell ref="K28:L28"/>
    <mergeCell ref="M28:N28"/>
    <mergeCell ref="G29:H29"/>
    <mergeCell ref="I29:J29"/>
  </mergeCells>
  <phoneticPr fontId="1"/>
  <dataValidations count="1">
    <dataValidation type="list" allowBlank="1" showInputMessage="1" showErrorMessage="1" sqref="C31 M17:N17 M3:N3 G31 I24:I27 I10:I13 M18:M20 E3:E6 G10:G13 K10:K13 G17:G20 C25:C27 G4:G6 C24:D24 K17:K20 E24:E27 E17:E20 C17:C20 C10:C13 I17:J17 C3:D3 I3:I6 K25:K27 I18:I20 C4:C6 K3:K6 M10:M13 E10:E13 G3:H3 G25:G27 E31 G24:H24 M4:M6 K24:L24 M24:M27" xr:uid="{00000000-0002-0000-0500-000000000000}">
      <formula1>$V$3:$V$5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39"/>
  <sheetViews>
    <sheetView showZeros="0" zoomScaleNormal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34" sqref="V34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5" width="2.875" customWidth="1"/>
    <col min="16" max="16" width="6.25" customWidth="1"/>
    <col min="17" max="17" width="2.875" customWidth="1"/>
    <col min="18" max="18" width="6.25" customWidth="1"/>
    <col min="19" max="19" width="2.875" customWidth="1"/>
    <col min="20" max="20" width="6.25" customWidth="1"/>
    <col min="21" max="21" width="2.875" customWidth="1"/>
    <col min="22" max="22" width="6.25" customWidth="1"/>
    <col min="23" max="26" width="4.125" customWidth="1"/>
    <col min="27" max="27" width="8.75" customWidth="1"/>
    <col min="28" max="28" width="12" bestFit="1" customWidth="1"/>
    <col min="29" max="32" width="6.25" customWidth="1"/>
  </cols>
  <sheetData>
    <row r="1" spans="1:32" ht="22.5" customHeight="1" x14ac:dyDescent="0.15">
      <c r="A1" s="14" t="s">
        <v>30</v>
      </c>
      <c r="C1" s="24" t="s">
        <v>43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2" ht="18.75" customHeight="1" x14ac:dyDescent="0.15">
      <c r="A2" s="2" t="s">
        <v>7</v>
      </c>
      <c r="B2" s="2" t="s">
        <v>8</v>
      </c>
      <c r="C2" s="29">
        <v>1</v>
      </c>
      <c r="D2" s="29"/>
      <c r="E2" s="29">
        <v>2</v>
      </c>
      <c r="F2" s="29"/>
      <c r="G2" s="29">
        <v>3</v>
      </c>
      <c r="H2" s="29"/>
      <c r="I2" s="29">
        <v>4</v>
      </c>
      <c r="J2" s="29"/>
      <c r="K2" s="29">
        <v>5</v>
      </c>
      <c r="L2" s="29"/>
      <c r="M2" s="29">
        <v>6</v>
      </c>
      <c r="N2" s="29"/>
      <c r="O2" s="29">
        <v>7</v>
      </c>
      <c r="P2" s="29"/>
      <c r="Q2" s="29">
        <v>8</v>
      </c>
      <c r="R2" s="29"/>
      <c r="S2" s="29">
        <v>9</v>
      </c>
      <c r="T2" s="29"/>
      <c r="U2" s="29">
        <v>10</v>
      </c>
      <c r="V2" s="29"/>
      <c r="W2" s="58" t="s">
        <v>12</v>
      </c>
      <c r="X2" s="59"/>
      <c r="Y2" s="58" t="s">
        <v>15</v>
      </c>
      <c r="Z2" s="59"/>
      <c r="AA2" s="5" t="s">
        <v>16</v>
      </c>
      <c r="AB2" s="5" t="s">
        <v>17</v>
      </c>
    </row>
    <row r="3" spans="1:32" ht="13.5" customHeight="1" x14ac:dyDescent="0.15">
      <c r="A3" s="31" t="s">
        <v>66</v>
      </c>
      <c r="B3" s="2" t="s">
        <v>0</v>
      </c>
      <c r="C3" s="30"/>
      <c r="D3" s="30"/>
      <c r="E3" s="26"/>
      <c r="F3" s="26"/>
      <c r="G3" s="30"/>
      <c r="H3" s="30"/>
      <c r="I3" s="26"/>
      <c r="J3" s="26"/>
      <c r="K3" s="26"/>
      <c r="L3" s="26"/>
      <c r="M3" s="30"/>
      <c r="N3" s="30"/>
      <c r="O3" s="26"/>
      <c r="P3" s="26"/>
      <c r="Q3" s="26"/>
      <c r="R3" s="26"/>
      <c r="S3" s="30"/>
      <c r="T3" s="30"/>
      <c r="U3" s="26"/>
      <c r="V3" s="26"/>
      <c r="W3" s="6" t="s">
        <v>9</v>
      </c>
      <c r="X3" s="6">
        <f>COUNTIF(C3:V6,"○")</f>
        <v>2</v>
      </c>
      <c r="Y3" s="6" t="s">
        <v>13</v>
      </c>
      <c r="Z3" s="5">
        <f>AF4+AF6</f>
        <v>2</v>
      </c>
      <c r="AA3" s="52">
        <f>SUM(C9:V9)</f>
        <v>-6</v>
      </c>
      <c r="AB3" s="55">
        <f>計算書!G30</f>
        <v>4</v>
      </c>
      <c r="AD3" t="s">
        <v>22</v>
      </c>
      <c r="AE3" s="39" t="s">
        <v>21</v>
      </c>
      <c r="AF3" s="39"/>
    </row>
    <row r="4" spans="1:32" ht="13.5" customHeight="1" x14ac:dyDescent="0.15">
      <c r="A4" s="31"/>
      <c r="B4" s="2" t="s">
        <v>1</v>
      </c>
      <c r="C4" s="5" t="s">
        <v>78</v>
      </c>
      <c r="D4" s="5">
        <v>8</v>
      </c>
      <c r="E4" s="13"/>
      <c r="F4" s="13"/>
      <c r="G4" s="5" t="s">
        <v>79</v>
      </c>
      <c r="H4" s="5">
        <v>7</v>
      </c>
      <c r="I4" s="13"/>
      <c r="J4" s="13"/>
      <c r="K4" s="13"/>
      <c r="L4" s="13"/>
      <c r="M4" s="5" t="s">
        <v>79</v>
      </c>
      <c r="N4" s="5">
        <v>5</v>
      </c>
      <c r="O4" s="13"/>
      <c r="P4" s="13"/>
      <c r="Q4" s="13"/>
      <c r="R4" s="13"/>
      <c r="S4" s="5" t="s">
        <v>79</v>
      </c>
      <c r="T4" s="5">
        <v>9</v>
      </c>
      <c r="U4" s="13"/>
      <c r="V4" s="13"/>
      <c r="W4" s="6" t="s">
        <v>10</v>
      </c>
      <c r="X4" s="6">
        <f>COUNTIF(C3:V6,"×")</f>
        <v>6</v>
      </c>
      <c r="Y4" s="6" t="s">
        <v>14</v>
      </c>
      <c r="Z4" s="5">
        <f>AF5+AF6</f>
        <v>6</v>
      </c>
      <c r="AA4" s="53"/>
      <c r="AB4" s="56"/>
      <c r="AD4" t="s">
        <v>23</v>
      </c>
      <c r="AE4">
        <f>COUNTIF(C4:V6,"○")</f>
        <v>2</v>
      </c>
      <c r="AF4" s="4">
        <f>AE4*1</f>
        <v>2</v>
      </c>
    </row>
    <row r="5" spans="1:32" ht="13.5" customHeight="1" x14ac:dyDescent="0.15">
      <c r="A5" s="31"/>
      <c r="B5" s="2" t="s">
        <v>2</v>
      </c>
      <c r="C5" s="5" t="s">
        <v>78</v>
      </c>
      <c r="D5" s="5">
        <v>15</v>
      </c>
      <c r="E5" s="13"/>
      <c r="F5" s="13"/>
      <c r="G5" s="5" t="s">
        <v>79</v>
      </c>
      <c r="H5" s="5">
        <v>8</v>
      </c>
      <c r="I5" s="13"/>
      <c r="J5" s="13"/>
      <c r="K5" s="13"/>
      <c r="L5" s="13"/>
      <c r="M5" s="5" t="s">
        <v>79</v>
      </c>
      <c r="N5" s="5">
        <v>7</v>
      </c>
      <c r="O5" s="13"/>
      <c r="P5" s="13"/>
      <c r="Q5" s="13"/>
      <c r="R5" s="13"/>
      <c r="S5" s="5" t="s">
        <v>79</v>
      </c>
      <c r="T5" s="5">
        <v>9</v>
      </c>
      <c r="U5" s="13"/>
      <c r="V5" s="13"/>
      <c r="W5" s="6" t="s">
        <v>11</v>
      </c>
      <c r="X5" s="6">
        <f>COUNTIF(C3:V6,"△")</f>
        <v>0</v>
      </c>
      <c r="Y5" s="40">
        <f>Z3-Z4</f>
        <v>-4</v>
      </c>
      <c r="Z5" s="41"/>
      <c r="AA5" s="53"/>
      <c r="AB5" s="56"/>
      <c r="AD5" t="s">
        <v>24</v>
      </c>
      <c r="AE5">
        <f>COUNTIF(C4:V6,"×")</f>
        <v>6</v>
      </c>
      <c r="AF5" s="4">
        <f>AE5*1</f>
        <v>6</v>
      </c>
    </row>
    <row r="6" spans="1:32" ht="13.5" customHeight="1" x14ac:dyDescent="0.15">
      <c r="A6" s="31"/>
      <c r="B6" s="2" t="s">
        <v>3</v>
      </c>
      <c r="C6" s="5"/>
      <c r="D6" s="5"/>
      <c r="E6" s="13"/>
      <c r="F6" s="13"/>
      <c r="G6" s="5"/>
      <c r="H6" s="5"/>
      <c r="I6" s="13"/>
      <c r="J6" s="13"/>
      <c r="K6" s="13"/>
      <c r="L6" s="13"/>
      <c r="M6" s="5"/>
      <c r="N6" s="5"/>
      <c r="O6" s="13"/>
      <c r="P6" s="13"/>
      <c r="Q6" s="13"/>
      <c r="R6" s="13"/>
      <c r="S6" s="5"/>
      <c r="T6" s="5"/>
      <c r="U6" s="13"/>
      <c r="V6" s="13"/>
      <c r="W6" s="46">
        <f>X3*5+X4*0+X5*2</f>
        <v>10</v>
      </c>
      <c r="X6" s="47"/>
      <c r="Y6" s="42"/>
      <c r="Z6" s="43"/>
      <c r="AA6" s="53"/>
      <c r="AB6" s="56"/>
      <c r="AE6">
        <f>COUNTIF(C4:V6,"△")</f>
        <v>0</v>
      </c>
      <c r="AF6" s="4">
        <f>AE6*0.5</f>
        <v>0</v>
      </c>
    </row>
    <row r="7" spans="1:32" ht="13.5" customHeight="1" x14ac:dyDescent="0.15">
      <c r="A7" s="31"/>
      <c r="B7" s="2" t="s">
        <v>5</v>
      </c>
      <c r="C7" s="29">
        <f>D4+D5+D6</f>
        <v>23</v>
      </c>
      <c r="D7" s="29"/>
      <c r="E7" s="26"/>
      <c r="F7" s="26"/>
      <c r="G7" s="29">
        <f>H4+H5+H6</f>
        <v>15</v>
      </c>
      <c r="H7" s="29"/>
      <c r="I7" s="26"/>
      <c r="J7" s="26"/>
      <c r="K7" s="26"/>
      <c r="L7" s="26"/>
      <c r="M7" s="29">
        <f>N4+N5+N6</f>
        <v>12</v>
      </c>
      <c r="N7" s="29"/>
      <c r="O7" s="26"/>
      <c r="P7" s="26"/>
      <c r="Q7" s="26"/>
      <c r="R7" s="26"/>
      <c r="S7" s="29">
        <f>T4+T5+T6</f>
        <v>18</v>
      </c>
      <c r="T7" s="29"/>
      <c r="U7" s="26"/>
      <c r="V7" s="26"/>
      <c r="W7" s="48"/>
      <c r="X7" s="49"/>
      <c r="Y7" s="42"/>
      <c r="Z7" s="43"/>
      <c r="AA7" s="53"/>
      <c r="AB7" s="56"/>
    </row>
    <row r="8" spans="1:32" ht="13.5" customHeight="1" x14ac:dyDescent="0.15">
      <c r="A8" s="31"/>
      <c r="B8" s="2" t="s">
        <v>6</v>
      </c>
      <c r="C8" s="29">
        <f>C14</f>
        <v>7</v>
      </c>
      <c r="D8" s="29"/>
      <c r="E8" s="26"/>
      <c r="F8" s="26"/>
      <c r="G8" s="29">
        <f>G35</f>
        <v>21</v>
      </c>
      <c r="H8" s="29"/>
      <c r="I8" s="26"/>
      <c r="J8" s="26"/>
      <c r="K8" s="26"/>
      <c r="L8" s="26"/>
      <c r="M8" s="29">
        <f>M21</f>
        <v>24</v>
      </c>
      <c r="N8" s="29"/>
      <c r="O8" s="26"/>
      <c r="P8" s="26"/>
      <c r="Q8" s="26"/>
      <c r="R8" s="26"/>
      <c r="S8" s="29">
        <f>S28</f>
        <v>22</v>
      </c>
      <c r="T8" s="29"/>
      <c r="U8" s="26"/>
      <c r="V8" s="26"/>
      <c r="W8" s="48"/>
      <c r="X8" s="49"/>
      <c r="Y8" s="42"/>
      <c r="Z8" s="43"/>
      <c r="AA8" s="53"/>
      <c r="AB8" s="56"/>
    </row>
    <row r="9" spans="1:32" ht="13.5" customHeight="1" x14ac:dyDescent="0.15">
      <c r="A9" s="31"/>
      <c r="B9" s="2" t="s">
        <v>4</v>
      </c>
      <c r="C9" s="64">
        <f>C7-C8</f>
        <v>16</v>
      </c>
      <c r="D9" s="65"/>
      <c r="E9" s="26"/>
      <c r="F9" s="26"/>
      <c r="G9" s="64">
        <f>G7-G8</f>
        <v>-6</v>
      </c>
      <c r="H9" s="65"/>
      <c r="I9" s="26"/>
      <c r="J9" s="26"/>
      <c r="K9" s="26"/>
      <c r="L9" s="26"/>
      <c r="M9" s="64">
        <f>M7-M8</f>
        <v>-12</v>
      </c>
      <c r="N9" s="65"/>
      <c r="O9" s="26"/>
      <c r="P9" s="26"/>
      <c r="Q9" s="26"/>
      <c r="R9" s="26"/>
      <c r="S9" s="64">
        <f>S7-S8</f>
        <v>-4</v>
      </c>
      <c r="T9" s="65"/>
      <c r="U9" s="26"/>
      <c r="V9" s="26"/>
      <c r="W9" s="50"/>
      <c r="X9" s="51"/>
      <c r="Y9" s="44"/>
      <c r="Z9" s="45"/>
      <c r="AA9" s="54"/>
      <c r="AB9" s="57"/>
    </row>
    <row r="10" spans="1:32" ht="13.5" customHeight="1" x14ac:dyDescent="0.15">
      <c r="A10" s="31" t="s">
        <v>67</v>
      </c>
      <c r="B10" s="2" t="s">
        <v>0</v>
      </c>
      <c r="C10" s="30"/>
      <c r="D10" s="30"/>
      <c r="E10" s="26"/>
      <c r="F10" s="26"/>
      <c r="G10" s="26"/>
      <c r="H10" s="26"/>
      <c r="I10" s="30"/>
      <c r="J10" s="30"/>
      <c r="K10" s="26"/>
      <c r="L10" s="26"/>
      <c r="M10" s="26"/>
      <c r="N10" s="26"/>
      <c r="O10" s="30"/>
      <c r="P10" s="30"/>
      <c r="Q10" s="26"/>
      <c r="R10" s="26"/>
      <c r="S10" s="26"/>
      <c r="T10" s="26"/>
      <c r="U10" s="30"/>
      <c r="V10" s="30"/>
      <c r="W10" s="6" t="s">
        <v>9</v>
      </c>
      <c r="X10" s="6">
        <f>COUNTIF(C10:V13,"○")</f>
        <v>1</v>
      </c>
      <c r="Y10" s="6" t="s">
        <v>13</v>
      </c>
      <c r="Z10" s="5">
        <f>AF11+AF13</f>
        <v>1.5</v>
      </c>
      <c r="AA10" s="52">
        <f>SUM(C16:V16)</f>
        <v>-25</v>
      </c>
      <c r="AB10" s="55">
        <f>計算書!G31</f>
        <v>5</v>
      </c>
      <c r="AE10" s="39"/>
      <c r="AF10" s="39"/>
    </row>
    <row r="11" spans="1:32" ht="13.5" customHeight="1" x14ac:dyDescent="0.15">
      <c r="A11" s="31"/>
      <c r="B11" s="2" t="s">
        <v>1</v>
      </c>
      <c r="C11" s="5" t="s">
        <v>79</v>
      </c>
      <c r="D11" s="5">
        <v>5</v>
      </c>
      <c r="E11" s="13"/>
      <c r="F11" s="13"/>
      <c r="G11" s="13"/>
      <c r="H11" s="13"/>
      <c r="I11" s="5" t="s">
        <v>79</v>
      </c>
      <c r="J11" s="5">
        <v>4</v>
      </c>
      <c r="K11" s="13"/>
      <c r="L11" s="13"/>
      <c r="M11" s="13"/>
      <c r="N11" s="13"/>
      <c r="O11" s="5" t="s">
        <v>78</v>
      </c>
      <c r="P11" s="5">
        <v>10</v>
      </c>
      <c r="Q11" s="13"/>
      <c r="R11" s="13"/>
      <c r="S11" s="13"/>
      <c r="T11" s="13"/>
      <c r="U11" s="5" t="s">
        <v>80</v>
      </c>
      <c r="V11" s="5">
        <v>5</v>
      </c>
      <c r="W11" s="6" t="s">
        <v>10</v>
      </c>
      <c r="X11" s="6">
        <f>COUNTIF(C10:V13,"×")</f>
        <v>6</v>
      </c>
      <c r="Y11" s="6" t="s">
        <v>14</v>
      </c>
      <c r="Z11" s="5">
        <f>AF12+AF13</f>
        <v>6.5</v>
      </c>
      <c r="AA11" s="53"/>
      <c r="AB11" s="56"/>
      <c r="AE11">
        <f>COUNTIF(C11:V13,"○")</f>
        <v>1</v>
      </c>
      <c r="AF11" s="4">
        <f>AE11*1</f>
        <v>1</v>
      </c>
    </row>
    <row r="12" spans="1:32" ht="13.5" customHeight="1" x14ac:dyDescent="0.15">
      <c r="A12" s="31"/>
      <c r="B12" s="2" t="s">
        <v>2</v>
      </c>
      <c r="C12" s="5" t="s">
        <v>79</v>
      </c>
      <c r="D12" s="5">
        <v>2</v>
      </c>
      <c r="E12" s="13"/>
      <c r="F12" s="13"/>
      <c r="G12" s="13"/>
      <c r="H12" s="13"/>
      <c r="I12" s="5" t="s">
        <v>79</v>
      </c>
      <c r="J12" s="5">
        <v>1</v>
      </c>
      <c r="K12" s="13"/>
      <c r="L12" s="13"/>
      <c r="M12" s="13"/>
      <c r="N12" s="13"/>
      <c r="O12" s="5" t="s">
        <v>79</v>
      </c>
      <c r="P12" s="5">
        <v>6</v>
      </c>
      <c r="Q12" s="13"/>
      <c r="R12" s="13"/>
      <c r="S12" s="13"/>
      <c r="T12" s="13"/>
      <c r="U12" s="5" t="s">
        <v>79</v>
      </c>
      <c r="V12" s="5">
        <v>5</v>
      </c>
      <c r="W12" s="6" t="s">
        <v>11</v>
      </c>
      <c r="X12" s="6">
        <f>COUNTIF(C10:V13,"△")</f>
        <v>1</v>
      </c>
      <c r="Y12" s="40">
        <f>Z10-Z11</f>
        <v>-5</v>
      </c>
      <c r="Z12" s="41"/>
      <c r="AA12" s="53"/>
      <c r="AB12" s="56"/>
      <c r="AE12">
        <f>COUNTIF(C11:V13,"×")</f>
        <v>6</v>
      </c>
      <c r="AF12" s="4">
        <f>AE12*1</f>
        <v>6</v>
      </c>
    </row>
    <row r="13" spans="1:32" ht="13.5" customHeight="1" x14ac:dyDescent="0.15">
      <c r="A13" s="31"/>
      <c r="B13" s="2" t="s">
        <v>3</v>
      </c>
      <c r="C13" s="5"/>
      <c r="D13" s="5"/>
      <c r="E13" s="13"/>
      <c r="F13" s="13"/>
      <c r="G13" s="13"/>
      <c r="H13" s="13"/>
      <c r="I13" s="5"/>
      <c r="J13" s="5"/>
      <c r="K13" s="13"/>
      <c r="L13" s="13"/>
      <c r="M13" s="13"/>
      <c r="N13" s="13"/>
      <c r="O13" s="5"/>
      <c r="P13" s="5"/>
      <c r="Q13" s="13"/>
      <c r="R13" s="13"/>
      <c r="S13" s="13"/>
      <c r="T13" s="13"/>
      <c r="U13" s="5"/>
      <c r="V13" s="5"/>
      <c r="W13" s="46">
        <f>X10*5+X11*0+X12*2</f>
        <v>7</v>
      </c>
      <c r="X13" s="47"/>
      <c r="Y13" s="42"/>
      <c r="Z13" s="43"/>
      <c r="AA13" s="53"/>
      <c r="AB13" s="56"/>
      <c r="AE13">
        <f>COUNTIF(C11:V13,"△")</f>
        <v>1</v>
      </c>
      <c r="AF13" s="4">
        <f>AE13*0.5</f>
        <v>0.5</v>
      </c>
    </row>
    <row r="14" spans="1:32" ht="13.5" customHeight="1" x14ac:dyDescent="0.15">
      <c r="A14" s="31"/>
      <c r="B14" s="2" t="s">
        <v>5</v>
      </c>
      <c r="C14" s="64">
        <f>D11+D12+D13</f>
        <v>7</v>
      </c>
      <c r="D14" s="65"/>
      <c r="E14" s="26"/>
      <c r="F14" s="26"/>
      <c r="G14" s="26"/>
      <c r="H14" s="26"/>
      <c r="I14" s="64">
        <f>J11+J12+J13</f>
        <v>5</v>
      </c>
      <c r="J14" s="65"/>
      <c r="K14" s="26"/>
      <c r="L14" s="26"/>
      <c r="M14" s="26"/>
      <c r="N14" s="26"/>
      <c r="O14" s="64">
        <f>P11+P12+P13</f>
        <v>16</v>
      </c>
      <c r="P14" s="65"/>
      <c r="Q14" s="26"/>
      <c r="R14" s="26"/>
      <c r="S14" s="26"/>
      <c r="T14" s="26"/>
      <c r="U14" s="64">
        <f>V11+V12+V13</f>
        <v>10</v>
      </c>
      <c r="V14" s="65"/>
      <c r="W14" s="48"/>
      <c r="X14" s="49"/>
      <c r="Y14" s="42"/>
      <c r="Z14" s="43"/>
      <c r="AA14" s="53"/>
      <c r="AB14" s="56"/>
    </row>
    <row r="15" spans="1:32" ht="13.5" customHeight="1" x14ac:dyDescent="0.15">
      <c r="A15" s="31"/>
      <c r="B15" s="2" t="s">
        <v>6</v>
      </c>
      <c r="C15" s="29">
        <f>C7</f>
        <v>23</v>
      </c>
      <c r="D15" s="29"/>
      <c r="E15" s="26"/>
      <c r="F15" s="26"/>
      <c r="G15" s="26"/>
      <c r="H15" s="26"/>
      <c r="I15" s="29">
        <f>I21</f>
        <v>15</v>
      </c>
      <c r="J15" s="29"/>
      <c r="K15" s="26"/>
      <c r="L15" s="26"/>
      <c r="M15" s="26"/>
      <c r="N15" s="26"/>
      <c r="O15" s="29">
        <f>O28</f>
        <v>12</v>
      </c>
      <c r="P15" s="29"/>
      <c r="Q15" s="26"/>
      <c r="R15" s="26"/>
      <c r="S15" s="26"/>
      <c r="T15" s="26"/>
      <c r="U15" s="29">
        <f>U35</f>
        <v>13</v>
      </c>
      <c r="V15" s="29"/>
      <c r="W15" s="48"/>
      <c r="X15" s="49"/>
      <c r="Y15" s="42"/>
      <c r="Z15" s="43"/>
      <c r="AA15" s="53"/>
      <c r="AB15" s="56"/>
    </row>
    <row r="16" spans="1:32" ht="13.5" customHeight="1" x14ac:dyDescent="0.15">
      <c r="A16" s="31"/>
      <c r="B16" s="2" t="s">
        <v>4</v>
      </c>
      <c r="C16" s="64">
        <f>C14-C15</f>
        <v>-16</v>
      </c>
      <c r="D16" s="65"/>
      <c r="E16" s="26"/>
      <c r="F16" s="26"/>
      <c r="G16" s="26"/>
      <c r="H16" s="26"/>
      <c r="I16" s="64">
        <f>I14-I15</f>
        <v>-10</v>
      </c>
      <c r="J16" s="65"/>
      <c r="K16" s="26"/>
      <c r="L16" s="26"/>
      <c r="M16" s="26"/>
      <c r="N16" s="26"/>
      <c r="O16" s="64">
        <f>O14-O15</f>
        <v>4</v>
      </c>
      <c r="P16" s="65"/>
      <c r="Q16" s="26"/>
      <c r="R16" s="26"/>
      <c r="S16" s="26"/>
      <c r="T16" s="26"/>
      <c r="U16" s="64">
        <f>U14-U15</f>
        <v>-3</v>
      </c>
      <c r="V16" s="65"/>
      <c r="W16" s="50"/>
      <c r="X16" s="51"/>
      <c r="Y16" s="44"/>
      <c r="Z16" s="45"/>
      <c r="AA16" s="54"/>
      <c r="AB16" s="57"/>
    </row>
    <row r="17" spans="1:32" ht="13.5" customHeight="1" x14ac:dyDescent="0.15">
      <c r="A17" s="31" t="s">
        <v>68</v>
      </c>
      <c r="B17" s="2" t="s">
        <v>0</v>
      </c>
      <c r="C17" s="26"/>
      <c r="D17" s="26"/>
      <c r="E17" s="30"/>
      <c r="F17" s="30"/>
      <c r="G17" s="26"/>
      <c r="H17" s="26"/>
      <c r="I17" s="30"/>
      <c r="J17" s="30"/>
      <c r="K17" s="26"/>
      <c r="L17" s="26"/>
      <c r="M17" s="30"/>
      <c r="N17" s="30"/>
      <c r="O17" s="26"/>
      <c r="P17" s="26"/>
      <c r="Q17" s="30"/>
      <c r="R17" s="30"/>
      <c r="S17" s="26"/>
      <c r="T17" s="26"/>
      <c r="U17" s="26"/>
      <c r="V17" s="26"/>
      <c r="W17" s="6" t="s">
        <v>9</v>
      </c>
      <c r="X17" s="6">
        <f>COUNTIF(C17:V20,"○")</f>
        <v>8</v>
      </c>
      <c r="Y17" s="6" t="s">
        <v>13</v>
      </c>
      <c r="Z17" s="5">
        <f>AF18+AF20</f>
        <v>8</v>
      </c>
      <c r="AA17" s="52">
        <f>SUM(C23:V23)</f>
        <v>36</v>
      </c>
      <c r="AB17" s="55">
        <f>計算書!G32</f>
        <v>1</v>
      </c>
    </row>
    <row r="18" spans="1:32" ht="13.5" customHeight="1" x14ac:dyDescent="0.15">
      <c r="A18" s="31"/>
      <c r="B18" s="2" t="s">
        <v>1</v>
      </c>
      <c r="C18" s="13"/>
      <c r="D18" s="13"/>
      <c r="E18" s="5" t="s">
        <v>78</v>
      </c>
      <c r="F18" s="5">
        <v>8</v>
      </c>
      <c r="G18" s="13"/>
      <c r="H18" s="13"/>
      <c r="I18" s="5" t="s">
        <v>78</v>
      </c>
      <c r="J18" s="5">
        <v>7</v>
      </c>
      <c r="K18" s="13"/>
      <c r="L18" s="13"/>
      <c r="M18" s="5" t="s">
        <v>78</v>
      </c>
      <c r="N18" s="5">
        <v>12</v>
      </c>
      <c r="O18" s="13"/>
      <c r="P18" s="13"/>
      <c r="Q18" s="5" t="s">
        <v>78</v>
      </c>
      <c r="R18" s="5">
        <v>9</v>
      </c>
      <c r="S18" s="13"/>
      <c r="T18" s="13"/>
      <c r="U18" s="13"/>
      <c r="V18" s="13"/>
      <c r="W18" s="6" t="s">
        <v>10</v>
      </c>
      <c r="X18" s="6">
        <f>COUNTIF(C17:V20,"×")</f>
        <v>0</v>
      </c>
      <c r="Y18" s="6" t="s">
        <v>14</v>
      </c>
      <c r="Z18" s="5">
        <f>AF19+AF20</f>
        <v>0</v>
      </c>
      <c r="AA18" s="53"/>
      <c r="AB18" s="56"/>
      <c r="AE18">
        <f>COUNTIF(C18:V20,"○")</f>
        <v>8</v>
      </c>
      <c r="AF18" s="4">
        <f>AE18*1</f>
        <v>8</v>
      </c>
    </row>
    <row r="19" spans="1:32" ht="13.5" customHeight="1" x14ac:dyDescent="0.15">
      <c r="A19" s="31"/>
      <c r="B19" s="2" t="s">
        <v>2</v>
      </c>
      <c r="C19" s="13"/>
      <c r="D19" s="13"/>
      <c r="E19" s="5" t="s">
        <v>78</v>
      </c>
      <c r="F19" s="5">
        <v>8</v>
      </c>
      <c r="G19" s="13"/>
      <c r="H19" s="13"/>
      <c r="I19" s="5" t="s">
        <v>78</v>
      </c>
      <c r="J19" s="5">
        <v>8</v>
      </c>
      <c r="K19" s="13"/>
      <c r="L19" s="13"/>
      <c r="M19" s="5" t="s">
        <v>78</v>
      </c>
      <c r="N19" s="5">
        <v>12</v>
      </c>
      <c r="O19" s="13"/>
      <c r="P19" s="13"/>
      <c r="Q19" s="5" t="s">
        <v>78</v>
      </c>
      <c r="R19" s="5">
        <v>13</v>
      </c>
      <c r="S19" s="13"/>
      <c r="T19" s="13"/>
      <c r="U19" s="13"/>
      <c r="V19" s="13"/>
      <c r="W19" s="6" t="s">
        <v>11</v>
      </c>
      <c r="X19" s="6">
        <f>COUNTIF(C17:V20,"△")</f>
        <v>0</v>
      </c>
      <c r="Y19" s="40">
        <f>Z17-Z18</f>
        <v>8</v>
      </c>
      <c r="Z19" s="41"/>
      <c r="AA19" s="53"/>
      <c r="AB19" s="56"/>
      <c r="AE19">
        <f>COUNTIF(C18:V20,"×")</f>
        <v>0</v>
      </c>
      <c r="AF19" s="4">
        <f>AE19*1</f>
        <v>0</v>
      </c>
    </row>
    <row r="20" spans="1:32" ht="13.5" customHeight="1" x14ac:dyDescent="0.15">
      <c r="A20" s="31"/>
      <c r="B20" s="2" t="s">
        <v>3</v>
      </c>
      <c r="C20" s="13"/>
      <c r="D20" s="13"/>
      <c r="E20" s="5"/>
      <c r="F20" s="5"/>
      <c r="G20" s="13"/>
      <c r="H20" s="13"/>
      <c r="I20" s="5"/>
      <c r="J20" s="5"/>
      <c r="K20" s="13"/>
      <c r="L20" s="13"/>
      <c r="M20" s="5"/>
      <c r="N20" s="5"/>
      <c r="O20" s="13"/>
      <c r="P20" s="13"/>
      <c r="Q20" s="5"/>
      <c r="R20" s="5"/>
      <c r="S20" s="13"/>
      <c r="T20" s="13"/>
      <c r="U20" s="13"/>
      <c r="V20" s="13"/>
      <c r="W20" s="46">
        <f>X17*5+X18*0+X19*2</f>
        <v>40</v>
      </c>
      <c r="X20" s="47"/>
      <c r="Y20" s="42"/>
      <c r="Z20" s="43"/>
      <c r="AA20" s="53"/>
      <c r="AB20" s="56"/>
      <c r="AE20">
        <f>COUNTIF(C18:V20,"△")</f>
        <v>0</v>
      </c>
      <c r="AF20" s="4">
        <f>AE20*0.5</f>
        <v>0</v>
      </c>
    </row>
    <row r="21" spans="1:32" ht="13.5" customHeight="1" x14ac:dyDescent="0.15">
      <c r="A21" s="31"/>
      <c r="B21" s="2" t="s">
        <v>5</v>
      </c>
      <c r="C21" s="26"/>
      <c r="D21" s="26"/>
      <c r="E21" s="29">
        <f>F18+F19+F20</f>
        <v>16</v>
      </c>
      <c r="F21" s="29"/>
      <c r="G21" s="26"/>
      <c r="H21" s="26"/>
      <c r="I21" s="29">
        <f>J18+J19+J20</f>
        <v>15</v>
      </c>
      <c r="J21" s="29"/>
      <c r="K21" s="26"/>
      <c r="L21" s="26"/>
      <c r="M21" s="29">
        <f>N18+N19+N20</f>
        <v>24</v>
      </c>
      <c r="N21" s="29"/>
      <c r="O21" s="26"/>
      <c r="P21" s="26"/>
      <c r="Q21" s="29">
        <f>R18+R19+R20</f>
        <v>22</v>
      </c>
      <c r="R21" s="29"/>
      <c r="S21" s="26"/>
      <c r="T21" s="26"/>
      <c r="U21" s="26"/>
      <c r="V21" s="26"/>
      <c r="W21" s="48"/>
      <c r="X21" s="49"/>
      <c r="Y21" s="42"/>
      <c r="Z21" s="43"/>
      <c r="AA21" s="53"/>
      <c r="AB21" s="56"/>
    </row>
    <row r="22" spans="1:32" ht="13.5" customHeight="1" x14ac:dyDescent="0.15">
      <c r="A22" s="31"/>
      <c r="B22" s="2" t="s">
        <v>6</v>
      </c>
      <c r="C22" s="26"/>
      <c r="D22" s="26"/>
      <c r="E22" s="29">
        <f>E28</f>
        <v>13</v>
      </c>
      <c r="F22" s="29"/>
      <c r="G22" s="26"/>
      <c r="H22" s="26"/>
      <c r="I22" s="29">
        <f>I14</f>
        <v>5</v>
      </c>
      <c r="J22" s="29"/>
      <c r="K22" s="26"/>
      <c r="L22" s="26"/>
      <c r="M22" s="29">
        <f>M7</f>
        <v>12</v>
      </c>
      <c r="N22" s="29"/>
      <c r="O22" s="26"/>
      <c r="P22" s="26"/>
      <c r="Q22" s="29">
        <f>Q35</f>
        <v>11</v>
      </c>
      <c r="R22" s="29"/>
      <c r="S22" s="26"/>
      <c r="T22" s="26"/>
      <c r="U22" s="26"/>
      <c r="V22" s="26"/>
      <c r="W22" s="48"/>
      <c r="X22" s="49"/>
      <c r="Y22" s="42"/>
      <c r="Z22" s="43"/>
      <c r="AA22" s="53"/>
      <c r="AB22" s="56"/>
    </row>
    <row r="23" spans="1:32" ht="13.5" customHeight="1" x14ac:dyDescent="0.15">
      <c r="A23" s="31"/>
      <c r="B23" s="2" t="s">
        <v>4</v>
      </c>
      <c r="C23" s="26"/>
      <c r="D23" s="26"/>
      <c r="E23" s="64">
        <f>E21-E22</f>
        <v>3</v>
      </c>
      <c r="F23" s="65"/>
      <c r="G23" s="26"/>
      <c r="H23" s="26"/>
      <c r="I23" s="64">
        <f>I21-I22</f>
        <v>10</v>
      </c>
      <c r="J23" s="65"/>
      <c r="K23" s="26"/>
      <c r="L23" s="26"/>
      <c r="M23" s="64">
        <f>M21-M22</f>
        <v>12</v>
      </c>
      <c r="N23" s="65"/>
      <c r="O23" s="26"/>
      <c r="P23" s="26"/>
      <c r="Q23" s="64">
        <f>Q21-Q22</f>
        <v>11</v>
      </c>
      <c r="R23" s="65"/>
      <c r="S23" s="26"/>
      <c r="T23" s="26"/>
      <c r="U23" s="26"/>
      <c r="V23" s="26"/>
      <c r="W23" s="50"/>
      <c r="X23" s="51"/>
      <c r="Y23" s="44"/>
      <c r="Z23" s="45"/>
      <c r="AA23" s="54"/>
      <c r="AB23" s="57"/>
    </row>
    <row r="24" spans="1:32" s="3" customFormat="1" ht="13.5" customHeight="1" x14ac:dyDescent="0.15">
      <c r="A24" s="31" t="s">
        <v>69</v>
      </c>
      <c r="B24" s="2" t="s">
        <v>0</v>
      </c>
      <c r="C24" s="13"/>
      <c r="D24" s="13"/>
      <c r="E24" s="30"/>
      <c r="F24" s="30"/>
      <c r="G24" s="26"/>
      <c r="H24" s="26"/>
      <c r="I24" s="26"/>
      <c r="J24" s="26"/>
      <c r="K24" s="30"/>
      <c r="L24" s="30"/>
      <c r="M24" s="26"/>
      <c r="N24" s="26"/>
      <c r="O24" s="30"/>
      <c r="P24" s="30"/>
      <c r="Q24" s="26"/>
      <c r="R24" s="26"/>
      <c r="S24" s="30"/>
      <c r="T24" s="30"/>
      <c r="U24" s="26"/>
      <c r="V24" s="26"/>
      <c r="W24" s="6" t="s">
        <v>9</v>
      </c>
      <c r="X24" s="6">
        <f>COUNTIF(C24:V27,"○")</f>
        <v>5</v>
      </c>
      <c r="Y24" s="6" t="s">
        <v>13</v>
      </c>
      <c r="Z24" s="5">
        <f>AF25+AF27</f>
        <v>5</v>
      </c>
      <c r="AA24" s="52">
        <f>SUM(C30:V30)</f>
        <v>12</v>
      </c>
      <c r="AB24" s="55">
        <f>計算書!G33</f>
        <v>2</v>
      </c>
      <c r="AE24"/>
      <c r="AF24"/>
    </row>
    <row r="25" spans="1:32" s="3" customFormat="1" ht="13.5" customHeight="1" x14ac:dyDescent="0.15">
      <c r="A25" s="31"/>
      <c r="B25" s="2" t="s">
        <v>1</v>
      </c>
      <c r="C25" s="13"/>
      <c r="D25" s="13"/>
      <c r="E25" s="5" t="s">
        <v>79</v>
      </c>
      <c r="F25" s="5">
        <v>6</v>
      </c>
      <c r="G25" s="13"/>
      <c r="H25" s="13"/>
      <c r="I25" s="13"/>
      <c r="J25" s="13"/>
      <c r="K25" s="5" t="s">
        <v>78</v>
      </c>
      <c r="L25" s="5">
        <v>14</v>
      </c>
      <c r="M25" s="13"/>
      <c r="N25" s="13"/>
      <c r="O25" s="5" t="s">
        <v>79</v>
      </c>
      <c r="P25" s="5">
        <v>5</v>
      </c>
      <c r="Q25" s="13"/>
      <c r="R25" s="13"/>
      <c r="S25" s="5" t="s">
        <v>78</v>
      </c>
      <c r="T25" s="5">
        <v>11</v>
      </c>
      <c r="U25" s="13"/>
      <c r="V25" s="13"/>
      <c r="W25" s="6" t="s">
        <v>10</v>
      </c>
      <c r="X25" s="6">
        <f>COUNTIF(C24:V27,"×")</f>
        <v>3</v>
      </c>
      <c r="Y25" s="6" t="s">
        <v>14</v>
      </c>
      <c r="Z25" s="5">
        <f>AF26+AF27</f>
        <v>3</v>
      </c>
      <c r="AA25" s="53"/>
      <c r="AB25" s="56"/>
      <c r="AE25">
        <f>COUNTIF(C25:V27,"○")</f>
        <v>5</v>
      </c>
      <c r="AF25" s="4">
        <f>AE25*1</f>
        <v>5</v>
      </c>
    </row>
    <row r="26" spans="1:32" s="3" customFormat="1" ht="13.5" customHeight="1" x14ac:dyDescent="0.15">
      <c r="A26" s="31"/>
      <c r="B26" s="2" t="s">
        <v>2</v>
      </c>
      <c r="C26" s="13"/>
      <c r="D26" s="13"/>
      <c r="E26" s="5" t="s">
        <v>79</v>
      </c>
      <c r="F26" s="5">
        <v>7</v>
      </c>
      <c r="G26" s="13"/>
      <c r="H26" s="13"/>
      <c r="I26" s="13"/>
      <c r="J26" s="13"/>
      <c r="K26" s="5" t="s">
        <v>78</v>
      </c>
      <c r="L26" s="5">
        <v>11</v>
      </c>
      <c r="M26" s="13"/>
      <c r="N26" s="13"/>
      <c r="O26" s="5" t="s">
        <v>78</v>
      </c>
      <c r="P26" s="5">
        <v>7</v>
      </c>
      <c r="Q26" s="13"/>
      <c r="R26" s="13"/>
      <c r="S26" s="5" t="s">
        <v>78</v>
      </c>
      <c r="T26" s="5">
        <v>11</v>
      </c>
      <c r="U26" s="13"/>
      <c r="V26" s="13"/>
      <c r="W26" s="6" t="s">
        <v>11</v>
      </c>
      <c r="X26" s="6">
        <f>COUNTIF(C24:V27,"△")</f>
        <v>0</v>
      </c>
      <c r="Y26" s="40">
        <f>Z24-Z25</f>
        <v>2</v>
      </c>
      <c r="Z26" s="41"/>
      <c r="AA26" s="53"/>
      <c r="AB26" s="56"/>
      <c r="AE26">
        <f>COUNTIF(C25:V27,"×")</f>
        <v>3</v>
      </c>
      <c r="AF26" s="4">
        <f>AE26*1</f>
        <v>3</v>
      </c>
    </row>
    <row r="27" spans="1:32" s="3" customFormat="1" ht="13.5" customHeight="1" x14ac:dyDescent="0.15">
      <c r="A27" s="31"/>
      <c r="B27" s="2" t="s">
        <v>3</v>
      </c>
      <c r="C27" s="13"/>
      <c r="D27" s="13"/>
      <c r="E27" s="5"/>
      <c r="F27" s="5"/>
      <c r="G27" s="13"/>
      <c r="H27" s="13"/>
      <c r="I27" s="13"/>
      <c r="J27" s="13"/>
      <c r="K27" s="5"/>
      <c r="L27" s="5"/>
      <c r="M27" s="13"/>
      <c r="N27" s="13"/>
      <c r="O27" s="5"/>
      <c r="P27" s="5"/>
      <c r="Q27" s="13"/>
      <c r="R27" s="13"/>
      <c r="S27" s="5"/>
      <c r="T27" s="5"/>
      <c r="U27" s="13"/>
      <c r="V27" s="13"/>
      <c r="W27" s="46">
        <f>X24*5+X25*0+X26*2</f>
        <v>25</v>
      </c>
      <c r="X27" s="47"/>
      <c r="Y27" s="42"/>
      <c r="Z27" s="43"/>
      <c r="AA27" s="53"/>
      <c r="AB27" s="56"/>
      <c r="AE27">
        <f>COUNTIF(C25:V27,"△")</f>
        <v>0</v>
      </c>
      <c r="AF27" s="4">
        <f>AE27*0.5</f>
        <v>0</v>
      </c>
    </row>
    <row r="28" spans="1:32" s="3" customFormat="1" ht="13.5" customHeight="1" x14ac:dyDescent="0.15">
      <c r="A28" s="31"/>
      <c r="B28" s="2" t="s">
        <v>5</v>
      </c>
      <c r="C28" s="27"/>
      <c r="D28" s="28"/>
      <c r="E28" s="29">
        <f>F25+F26+F27</f>
        <v>13</v>
      </c>
      <c r="F28" s="29"/>
      <c r="G28" s="26"/>
      <c r="H28" s="26"/>
      <c r="I28" s="26"/>
      <c r="J28" s="26"/>
      <c r="K28" s="29">
        <f>L25+L26+L27</f>
        <v>25</v>
      </c>
      <c r="L28" s="29"/>
      <c r="M28" s="26"/>
      <c r="N28" s="26"/>
      <c r="O28" s="29">
        <f>P25+P26+P27</f>
        <v>12</v>
      </c>
      <c r="P28" s="29"/>
      <c r="Q28" s="26"/>
      <c r="R28" s="26"/>
      <c r="S28" s="29">
        <f>T25+T26+T27</f>
        <v>22</v>
      </c>
      <c r="T28" s="29"/>
      <c r="U28" s="26"/>
      <c r="V28" s="26"/>
      <c r="W28" s="48"/>
      <c r="X28" s="49"/>
      <c r="Y28" s="42"/>
      <c r="Z28" s="43"/>
      <c r="AA28" s="53"/>
      <c r="AB28" s="56"/>
      <c r="AE28"/>
      <c r="AF28"/>
    </row>
    <row r="29" spans="1:32" s="3" customFormat="1" ht="13.5" customHeight="1" x14ac:dyDescent="0.15">
      <c r="A29" s="31"/>
      <c r="B29" s="2" t="s">
        <v>6</v>
      </c>
      <c r="C29" s="27"/>
      <c r="D29" s="28"/>
      <c r="E29" s="29">
        <f>E21</f>
        <v>16</v>
      </c>
      <c r="F29" s="29"/>
      <c r="G29" s="26"/>
      <c r="H29" s="26"/>
      <c r="I29" s="26"/>
      <c r="J29" s="26"/>
      <c r="K29" s="29">
        <f>K35</f>
        <v>10</v>
      </c>
      <c r="L29" s="29"/>
      <c r="M29" s="26"/>
      <c r="N29" s="26"/>
      <c r="O29" s="29">
        <f>O14</f>
        <v>16</v>
      </c>
      <c r="P29" s="29"/>
      <c r="Q29" s="26"/>
      <c r="R29" s="26"/>
      <c r="S29" s="29">
        <f>S7</f>
        <v>18</v>
      </c>
      <c r="T29" s="29"/>
      <c r="U29" s="26"/>
      <c r="V29" s="26"/>
      <c r="W29" s="48"/>
      <c r="X29" s="49"/>
      <c r="Y29" s="42"/>
      <c r="Z29" s="43"/>
      <c r="AA29" s="53"/>
      <c r="AB29" s="56"/>
      <c r="AE29"/>
      <c r="AF29"/>
    </row>
    <row r="30" spans="1:32" s="3" customFormat="1" ht="13.5" customHeight="1" x14ac:dyDescent="0.15">
      <c r="A30" s="31"/>
      <c r="B30" s="2" t="s">
        <v>4</v>
      </c>
      <c r="C30" s="27"/>
      <c r="D30" s="28"/>
      <c r="E30" s="64">
        <f>E28-E29</f>
        <v>-3</v>
      </c>
      <c r="F30" s="65"/>
      <c r="G30" s="26"/>
      <c r="H30" s="26"/>
      <c r="I30" s="26"/>
      <c r="J30" s="26"/>
      <c r="K30" s="64">
        <f>K28-K29</f>
        <v>15</v>
      </c>
      <c r="L30" s="65"/>
      <c r="M30" s="26"/>
      <c r="N30" s="26"/>
      <c r="O30" s="64">
        <f>O28-O29</f>
        <v>-4</v>
      </c>
      <c r="P30" s="65"/>
      <c r="Q30" s="26"/>
      <c r="R30" s="26"/>
      <c r="S30" s="64">
        <f>S28-S29</f>
        <v>4</v>
      </c>
      <c r="T30" s="65"/>
      <c r="U30" s="26"/>
      <c r="V30" s="26"/>
      <c r="W30" s="50"/>
      <c r="X30" s="51"/>
      <c r="Y30" s="44"/>
      <c r="Z30" s="45"/>
      <c r="AA30" s="54"/>
      <c r="AB30" s="57"/>
      <c r="AE30"/>
      <c r="AF30"/>
    </row>
    <row r="31" spans="1:32" s="3" customFormat="1" ht="13.5" customHeight="1" x14ac:dyDescent="0.15">
      <c r="A31" s="31" t="s">
        <v>70</v>
      </c>
      <c r="B31" s="2" t="s">
        <v>0</v>
      </c>
      <c r="C31" s="13"/>
      <c r="D31" s="13"/>
      <c r="E31" s="13"/>
      <c r="F31" s="13"/>
      <c r="G31" s="66"/>
      <c r="H31" s="67"/>
      <c r="I31" s="26"/>
      <c r="J31" s="26"/>
      <c r="K31" s="30"/>
      <c r="L31" s="30"/>
      <c r="M31" s="26"/>
      <c r="N31" s="26"/>
      <c r="O31" s="26"/>
      <c r="P31" s="26"/>
      <c r="Q31" s="30"/>
      <c r="R31" s="30"/>
      <c r="S31" s="26"/>
      <c r="T31" s="26"/>
      <c r="U31" s="30"/>
      <c r="V31" s="30"/>
      <c r="W31" s="6" t="s">
        <v>9</v>
      </c>
      <c r="X31" s="6">
        <f>COUNTIF(C31:V34,"○")</f>
        <v>3</v>
      </c>
      <c r="Y31" s="6" t="s">
        <v>13</v>
      </c>
      <c r="Z31" s="5">
        <f>AF32+AF34</f>
        <v>3.5</v>
      </c>
      <c r="AA31" s="52">
        <f>SUM(C37:V37)</f>
        <v>-17</v>
      </c>
      <c r="AB31" s="55">
        <f>計算書!G34</f>
        <v>3</v>
      </c>
      <c r="AE31"/>
      <c r="AF31"/>
    </row>
    <row r="32" spans="1:32" s="3" customFormat="1" ht="13.5" customHeight="1" x14ac:dyDescent="0.15">
      <c r="A32" s="31"/>
      <c r="B32" s="2" t="s">
        <v>1</v>
      </c>
      <c r="C32" s="13"/>
      <c r="D32" s="13"/>
      <c r="E32" s="13"/>
      <c r="F32" s="13"/>
      <c r="G32" s="5" t="s">
        <v>78</v>
      </c>
      <c r="H32" s="5">
        <v>11</v>
      </c>
      <c r="I32" s="13"/>
      <c r="J32" s="13"/>
      <c r="K32" s="5" t="s">
        <v>79</v>
      </c>
      <c r="L32" s="5">
        <v>5</v>
      </c>
      <c r="M32" s="13"/>
      <c r="N32" s="13"/>
      <c r="O32" s="13"/>
      <c r="P32" s="13"/>
      <c r="Q32" s="5" t="s">
        <v>79</v>
      </c>
      <c r="R32" s="5">
        <v>6</v>
      </c>
      <c r="S32" s="13"/>
      <c r="T32" s="13"/>
      <c r="U32" s="5" t="s">
        <v>80</v>
      </c>
      <c r="V32" s="5">
        <v>5</v>
      </c>
      <c r="W32" s="6" t="s">
        <v>10</v>
      </c>
      <c r="X32" s="6">
        <f>COUNTIF(C31:V34,"×")</f>
        <v>4</v>
      </c>
      <c r="Y32" s="6" t="s">
        <v>14</v>
      </c>
      <c r="Z32" s="5">
        <f>AF33+AF34</f>
        <v>4.5</v>
      </c>
      <c r="AA32" s="53"/>
      <c r="AB32" s="56"/>
      <c r="AE32">
        <f>COUNTIF(C32:V34,"○")</f>
        <v>3</v>
      </c>
      <c r="AF32" s="4">
        <f>AE32*1</f>
        <v>3</v>
      </c>
    </row>
    <row r="33" spans="1:32" s="3" customFormat="1" ht="13.5" customHeight="1" x14ac:dyDescent="0.15">
      <c r="A33" s="31"/>
      <c r="B33" s="2" t="s">
        <v>2</v>
      </c>
      <c r="C33" s="13"/>
      <c r="D33" s="13"/>
      <c r="E33" s="13"/>
      <c r="F33" s="13"/>
      <c r="G33" s="5" t="s">
        <v>78</v>
      </c>
      <c r="H33" s="5">
        <v>10</v>
      </c>
      <c r="I33" s="13"/>
      <c r="J33" s="13"/>
      <c r="K33" s="5" t="s">
        <v>79</v>
      </c>
      <c r="L33" s="5">
        <v>5</v>
      </c>
      <c r="M33" s="13"/>
      <c r="N33" s="13"/>
      <c r="O33" s="13"/>
      <c r="P33" s="13"/>
      <c r="Q33" s="5" t="s">
        <v>79</v>
      </c>
      <c r="R33" s="5">
        <v>5</v>
      </c>
      <c r="S33" s="13"/>
      <c r="T33" s="13"/>
      <c r="U33" s="5" t="s">
        <v>78</v>
      </c>
      <c r="V33" s="5">
        <v>8</v>
      </c>
      <c r="W33" s="6" t="s">
        <v>11</v>
      </c>
      <c r="X33" s="6">
        <f>COUNTIF(C31:V34,"△")</f>
        <v>1</v>
      </c>
      <c r="Y33" s="40">
        <f>Z31-Z32</f>
        <v>-1</v>
      </c>
      <c r="Z33" s="41"/>
      <c r="AA33" s="53"/>
      <c r="AB33" s="56"/>
      <c r="AE33">
        <f>COUNTIF(C32:V34,"×")</f>
        <v>4</v>
      </c>
      <c r="AF33" s="4">
        <f>AE33*1</f>
        <v>4</v>
      </c>
    </row>
    <row r="34" spans="1:32" s="3" customFormat="1" ht="13.5" customHeight="1" x14ac:dyDescent="0.15">
      <c r="A34" s="31"/>
      <c r="B34" s="2" t="s">
        <v>3</v>
      </c>
      <c r="C34" s="13"/>
      <c r="D34" s="13"/>
      <c r="E34" s="13"/>
      <c r="F34" s="13"/>
      <c r="G34" s="5"/>
      <c r="H34" s="5"/>
      <c r="I34" s="13"/>
      <c r="J34" s="13"/>
      <c r="K34" s="5"/>
      <c r="L34" s="5"/>
      <c r="M34" s="13"/>
      <c r="N34" s="13"/>
      <c r="O34" s="13"/>
      <c r="P34" s="13"/>
      <c r="Q34" s="5"/>
      <c r="R34" s="5"/>
      <c r="S34" s="13"/>
      <c r="T34" s="13"/>
      <c r="U34" s="5"/>
      <c r="V34" s="5"/>
      <c r="W34" s="46">
        <f>X31*5+X32*0+X33*2</f>
        <v>17</v>
      </c>
      <c r="X34" s="47"/>
      <c r="Y34" s="42"/>
      <c r="Z34" s="43"/>
      <c r="AA34" s="53"/>
      <c r="AB34" s="56"/>
      <c r="AE34">
        <f>COUNTIF(C32:V34,"△")</f>
        <v>1</v>
      </c>
      <c r="AF34" s="4">
        <f>AE34*0.5</f>
        <v>0.5</v>
      </c>
    </row>
    <row r="35" spans="1:32" s="3" customFormat="1" ht="13.5" customHeight="1" x14ac:dyDescent="0.15">
      <c r="A35" s="31"/>
      <c r="B35" s="2" t="s">
        <v>5</v>
      </c>
      <c r="C35" s="27"/>
      <c r="D35" s="28"/>
      <c r="E35" s="27"/>
      <c r="F35" s="28"/>
      <c r="G35" s="64">
        <f>H32+H33+H34</f>
        <v>21</v>
      </c>
      <c r="H35" s="65"/>
      <c r="I35" s="26"/>
      <c r="J35" s="26"/>
      <c r="K35" s="64">
        <f>L32+L33+L34</f>
        <v>10</v>
      </c>
      <c r="L35" s="65"/>
      <c r="M35" s="26"/>
      <c r="N35" s="26"/>
      <c r="O35" s="26"/>
      <c r="P35" s="26"/>
      <c r="Q35" s="64">
        <f>R32+R33+R34</f>
        <v>11</v>
      </c>
      <c r="R35" s="65"/>
      <c r="S35" s="26"/>
      <c r="T35" s="26"/>
      <c r="U35" s="64">
        <f>V32+V33+V34</f>
        <v>13</v>
      </c>
      <c r="V35" s="65"/>
      <c r="W35" s="48"/>
      <c r="X35" s="49"/>
      <c r="Y35" s="42"/>
      <c r="Z35" s="43"/>
      <c r="AA35" s="53"/>
      <c r="AB35" s="56"/>
      <c r="AE35"/>
      <c r="AF35"/>
    </row>
    <row r="36" spans="1:32" s="3" customFormat="1" ht="13.5" customHeight="1" x14ac:dyDescent="0.15">
      <c r="A36" s="31"/>
      <c r="B36" s="2" t="s">
        <v>6</v>
      </c>
      <c r="C36" s="27"/>
      <c r="D36" s="28"/>
      <c r="E36" s="27"/>
      <c r="F36" s="28"/>
      <c r="G36" s="64">
        <f>G7</f>
        <v>15</v>
      </c>
      <c r="H36" s="65"/>
      <c r="I36" s="26"/>
      <c r="J36" s="26"/>
      <c r="K36" s="29">
        <f>K28</f>
        <v>25</v>
      </c>
      <c r="L36" s="29"/>
      <c r="M36" s="26"/>
      <c r="N36" s="26"/>
      <c r="O36" s="26"/>
      <c r="P36" s="26"/>
      <c r="Q36" s="29">
        <f>Q21</f>
        <v>22</v>
      </c>
      <c r="R36" s="29"/>
      <c r="S36" s="26"/>
      <c r="T36" s="26"/>
      <c r="U36" s="29">
        <f>U14</f>
        <v>10</v>
      </c>
      <c r="V36" s="29"/>
      <c r="W36" s="48"/>
      <c r="X36" s="49"/>
      <c r="Y36" s="42"/>
      <c r="Z36" s="43"/>
      <c r="AA36" s="53"/>
      <c r="AB36" s="56"/>
      <c r="AE36"/>
      <c r="AF36"/>
    </row>
    <row r="37" spans="1:32" s="3" customFormat="1" ht="13.5" customHeight="1" x14ac:dyDescent="0.15">
      <c r="A37" s="31"/>
      <c r="B37" s="2" t="s">
        <v>4</v>
      </c>
      <c r="C37" s="27"/>
      <c r="D37" s="28"/>
      <c r="E37" s="27"/>
      <c r="F37" s="28"/>
      <c r="G37" s="64">
        <f>G35-G36</f>
        <v>6</v>
      </c>
      <c r="H37" s="65"/>
      <c r="I37" s="26"/>
      <c r="J37" s="26"/>
      <c r="K37" s="64">
        <f>K35-K36</f>
        <v>-15</v>
      </c>
      <c r="L37" s="65"/>
      <c r="M37" s="26"/>
      <c r="N37" s="26"/>
      <c r="O37" s="26"/>
      <c r="P37" s="26"/>
      <c r="Q37" s="64">
        <f>Q35-Q36</f>
        <v>-11</v>
      </c>
      <c r="R37" s="65"/>
      <c r="S37" s="26"/>
      <c r="T37" s="26"/>
      <c r="U37" s="64">
        <f>U35-U36</f>
        <v>3</v>
      </c>
      <c r="V37" s="65"/>
      <c r="W37" s="50"/>
      <c r="X37" s="51"/>
      <c r="Y37" s="44"/>
      <c r="Z37" s="45"/>
      <c r="AA37" s="54"/>
      <c r="AB37" s="57"/>
      <c r="AE37"/>
      <c r="AF37"/>
    </row>
    <row r="38" spans="1:32" s="3" customFormat="1" ht="13.5" customHeight="1" x14ac:dyDescent="0.15">
      <c r="A38" s="12"/>
      <c r="B38" s="32" t="s">
        <v>25</v>
      </c>
      <c r="C38" s="35"/>
      <c r="D38" s="35"/>
      <c r="E38" s="35"/>
      <c r="F38" s="35"/>
      <c r="G38" s="35"/>
      <c r="H38" s="3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"/>
      <c r="X38" s="7"/>
      <c r="Y38" s="7"/>
      <c r="Z38" s="8"/>
      <c r="AA38" s="60"/>
      <c r="AB38" s="62"/>
      <c r="AF38" s="9"/>
    </row>
    <row r="39" spans="1:32" s="3" customFormat="1" ht="13.5" customHeight="1" x14ac:dyDescent="0.15">
      <c r="A39" s="8"/>
      <c r="B39" s="33"/>
      <c r="C39" s="34">
        <v>0.54166666666666663</v>
      </c>
      <c r="D39" s="35"/>
      <c r="E39" s="34">
        <v>0.55208333333333337</v>
      </c>
      <c r="F39" s="35"/>
      <c r="G39" s="34">
        <v>0.5625</v>
      </c>
      <c r="H39" s="35"/>
      <c r="I39" s="34">
        <v>0.57291666666666663</v>
      </c>
      <c r="J39" s="34"/>
      <c r="K39" s="34">
        <v>0.58333333333333337</v>
      </c>
      <c r="L39" s="34"/>
      <c r="M39" s="34">
        <v>0.59375</v>
      </c>
      <c r="N39" s="34"/>
      <c r="O39" s="34">
        <v>0.60416666666666663</v>
      </c>
      <c r="P39" s="34"/>
      <c r="Q39" s="34">
        <v>0.61458333333333337</v>
      </c>
      <c r="R39" s="34"/>
      <c r="S39" s="34">
        <v>0.625</v>
      </c>
      <c r="T39" s="34"/>
      <c r="U39" s="34">
        <v>0.63541666666666663</v>
      </c>
      <c r="V39" s="34"/>
      <c r="W39" s="7"/>
      <c r="X39" s="7"/>
      <c r="Y39" s="7"/>
      <c r="Z39" s="8"/>
      <c r="AA39" s="61"/>
      <c r="AB39" s="63"/>
      <c r="AF39" s="9"/>
    </row>
  </sheetData>
  <mergeCells count="253">
    <mergeCell ref="AA38:AA39"/>
    <mergeCell ref="AB38:AB39"/>
    <mergeCell ref="C39:D39"/>
    <mergeCell ref="E39:F39"/>
    <mergeCell ref="G39:H39"/>
    <mergeCell ref="I39:J39"/>
    <mergeCell ref="K39:L39"/>
    <mergeCell ref="M39:N39"/>
    <mergeCell ref="O39:P39"/>
    <mergeCell ref="Q39:R39"/>
    <mergeCell ref="B38:B39"/>
    <mergeCell ref="C38:D38"/>
    <mergeCell ref="E38:F38"/>
    <mergeCell ref="G38:H38"/>
    <mergeCell ref="O37:P37"/>
    <mergeCell ref="Q37:R37"/>
    <mergeCell ref="S37:T37"/>
    <mergeCell ref="U37:V37"/>
    <mergeCell ref="C37:D37"/>
    <mergeCell ref="E37:F37"/>
    <mergeCell ref="G37:H37"/>
    <mergeCell ref="I37:J37"/>
    <mergeCell ref="K37:L37"/>
    <mergeCell ref="M37:N37"/>
    <mergeCell ref="S39:T39"/>
    <mergeCell ref="U39:V39"/>
    <mergeCell ref="Q35:R35"/>
    <mergeCell ref="S35:T35"/>
    <mergeCell ref="U35:V35"/>
    <mergeCell ref="AA31:AA37"/>
    <mergeCell ref="AB31:AB37"/>
    <mergeCell ref="Y33:Z37"/>
    <mergeCell ref="W34:X37"/>
    <mergeCell ref="Q31:R31"/>
    <mergeCell ref="S31:T31"/>
    <mergeCell ref="U31:V31"/>
    <mergeCell ref="Q36:R36"/>
    <mergeCell ref="S36:T36"/>
    <mergeCell ref="U36:V36"/>
    <mergeCell ref="A31:A37"/>
    <mergeCell ref="G31:H31"/>
    <mergeCell ref="I31:J31"/>
    <mergeCell ref="K31:L31"/>
    <mergeCell ref="M31:N31"/>
    <mergeCell ref="O31:P31"/>
    <mergeCell ref="C35:D35"/>
    <mergeCell ref="E35:F35"/>
    <mergeCell ref="G35:H35"/>
    <mergeCell ref="I35:J35"/>
    <mergeCell ref="K35:L35"/>
    <mergeCell ref="M35:N35"/>
    <mergeCell ref="O35:P35"/>
    <mergeCell ref="M36:N36"/>
    <mergeCell ref="O36:P36"/>
    <mergeCell ref="C36:D36"/>
    <mergeCell ref="E36:F36"/>
    <mergeCell ref="G36:H36"/>
    <mergeCell ref="I36:J36"/>
    <mergeCell ref="K36:L36"/>
    <mergeCell ref="U28:V28"/>
    <mergeCell ref="AB24:AB30"/>
    <mergeCell ref="Y26:Z30"/>
    <mergeCell ref="W27:X30"/>
    <mergeCell ref="C28:D28"/>
    <mergeCell ref="E28:F28"/>
    <mergeCell ref="G28:H28"/>
    <mergeCell ref="I28:J28"/>
    <mergeCell ref="K28:L28"/>
    <mergeCell ref="M28:N28"/>
    <mergeCell ref="O28:P28"/>
    <mergeCell ref="U24:V24"/>
    <mergeCell ref="AA24:AA30"/>
    <mergeCell ref="O29:P29"/>
    <mergeCell ref="Q29:R29"/>
    <mergeCell ref="S29:T29"/>
    <mergeCell ref="U29:V29"/>
    <mergeCell ref="C29:D29"/>
    <mergeCell ref="E29:F29"/>
    <mergeCell ref="G29:H29"/>
    <mergeCell ref="I29:J29"/>
    <mergeCell ref="K29:L29"/>
    <mergeCell ref="M29:N29"/>
    <mergeCell ref="U30:V30"/>
    <mergeCell ref="A24:A30"/>
    <mergeCell ref="E24:F24"/>
    <mergeCell ref="G24:H24"/>
    <mergeCell ref="I24:J24"/>
    <mergeCell ref="K24:L24"/>
    <mergeCell ref="M24:N24"/>
    <mergeCell ref="O24:P24"/>
    <mergeCell ref="Q24:R24"/>
    <mergeCell ref="S24:T24"/>
    <mergeCell ref="Q28:R28"/>
    <mergeCell ref="S28:T28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M21:N21"/>
    <mergeCell ref="O21:P21"/>
    <mergeCell ref="Q21:R21"/>
    <mergeCell ref="S21:T21"/>
    <mergeCell ref="U21:V21"/>
    <mergeCell ref="AA17:AA23"/>
    <mergeCell ref="AB17:AB23"/>
    <mergeCell ref="Y19:Z23"/>
    <mergeCell ref="W20:X23"/>
    <mergeCell ref="M17:N17"/>
    <mergeCell ref="O17:P17"/>
    <mergeCell ref="Q17:R17"/>
    <mergeCell ref="S17:T17"/>
    <mergeCell ref="U17:V17"/>
    <mergeCell ref="M22:N22"/>
    <mergeCell ref="O22:P22"/>
    <mergeCell ref="Q22:R22"/>
    <mergeCell ref="S22:T22"/>
    <mergeCell ref="U22:V22"/>
    <mergeCell ref="S23:T23"/>
    <mergeCell ref="U23:V23"/>
    <mergeCell ref="M23:N23"/>
    <mergeCell ref="O23:P23"/>
    <mergeCell ref="Q23:R23"/>
    <mergeCell ref="A17:A23"/>
    <mergeCell ref="C17:D17"/>
    <mergeCell ref="E17:F17"/>
    <mergeCell ref="G17:H17"/>
    <mergeCell ref="I17:J17"/>
    <mergeCell ref="K17:L17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S16:T16"/>
    <mergeCell ref="U16:V16"/>
    <mergeCell ref="C16:D16"/>
    <mergeCell ref="E16:F16"/>
    <mergeCell ref="G16:H16"/>
    <mergeCell ref="I16:J16"/>
    <mergeCell ref="K16:L16"/>
    <mergeCell ref="M16:N16"/>
    <mergeCell ref="O16:P16"/>
    <mergeCell ref="Q16:R16"/>
    <mergeCell ref="I14:J14"/>
    <mergeCell ref="K14:L14"/>
    <mergeCell ref="M14:N14"/>
    <mergeCell ref="Q15:R15"/>
    <mergeCell ref="S15:T15"/>
    <mergeCell ref="U15:V15"/>
    <mergeCell ref="C15:D15"/>
    <mergeCell ref="E15:F15"/>
    <mergeCell ref="G15:H15"/>
    <mergeCell ref="I15:J15"/>
    <mergeCell ref="K15:L15"/>
    <mergeCell ref="M15:N15"/>
    <mergeCell ref="O15:P15"/>
    <mergeCell ref="M8:N8"/>
    <mergeCell ref="AA10:AA16"/>
    <mergeCell ref="AB10:AB16"/>
    <mergeCell ref="AE10:AF10"/>
    <mergeCell ref="Y12:Z16"/>
    <mergeCell ref="W13:X16"/>
    <mergeCell ref="S10:T10"/>
    <mergeCell ref="U10:V10"/>
    <mergeCell ref="A10:A16"/>
    <mergeCell ref="C10:D10"/>
    <mergeCell ref="E10:F10"/>
    <mergeCell ref="G10:H10"/>
    <mergeCell ref="I10:J10"/>
    <mergeCell ref="K10:L10"/>
    <mergeCell ref="M10:N10"/>
    <mergeCell ref="O10:P10"/>
    <mergeCell ref="Q10:R10"/>
    <mergeCell ref="O14:P14"/>
    <mergeCell ref="Q14:R14"/>
    <mergeCell ref="S14:T14"/>
    <mergeCell ref="U14:V14"/>
    <mergeCell ref="C14:D14"/>
    <mergeCell ref="E14:F14"/>
    <mergeCell ref="G14:H14"/>
    <mergeCell ref="S9:T9"/>
    <mergeCell ref="U9:V9"/>
    <mergeCell ref="C9:D9"/>
    <mergeCell ref="E9:F9"/>
    <mergeCell ref="G9:H9"/>
    <mergeCell ref="I9:J9"/>
    <mergeCell ref="K9:L9"/>
    <mergeCell ref="M9:N9"/>
    <mergeCell ref="O9:P9"/>
    <mergeCell ref="Q9:R9"/>
    <mergeCell ref="AB3:AB9"/>
    <mergeCell ref="AE3:AF3"/>
    <mergeCell ref="Y5:Z9"/>
    <mergeCell ref="W6:X9"/>
    <mergeCell ref="C7:D7"/>
    <mergeCell ref="E7:F7"/>
    <mergeCell ref="G7:H7"/>
    <mergeCell ref="I7:J7"/>
    <mergeCell ref="K7:L7"/>
    <mergeCell ref="M7:N7"/>
    <mergeCell ref="AA3:AA9"/>
    <mergeCell ref="K3:L3"/>
    <mergeCell ref="M3:N3"/>
    <mergeCell ref="O3:P3"/>
    <mergeCell ref="Q3:R3"/>
    <mergeCell ref="S3:T3"/>
    <mergeCell ref="U3:V3"/>
    <mergeCell ref="O8:P8"/>
    <mergeCell ref="Q8:R8"/>
    <mergeCell ref="S8:T8"/>
    <mergeCell ref="U8:V8"/>
    <mergeCell ref="C8:D8"/>
    <mergeCell ref="E8:F8"/>
    <mergeCell ref="G8:H8"/>
    <mergeCell ref="C1:AA1"/>
    <mergeCell ref="W2:X2"/>
    <mergeCell ref="Y2:Z2"/>
    <mergeCell ref="A3:A9"/>
    <mergeCell ref="C3:D3"/>
    <mergeCell ref="E3:F3"/>
    <mergeCell ref="G3:H3"/>
    <mergeCell ref="I3:J3"/>
    <mergeCell ref="O2:P2"/>
    <mergeCell ref="Q2:R2"/>
    <mergeCell ref="S2:T2"/>
    <mergeCell ref="U2:V2"/>
    <mergeCell ref="C2:D2"/>
    <mergeCell ref="E2:F2"/>
    <mergeCell ref="G2:H2"/>
    <mergeCell ref="I2:J2"/>
    <mergeCell ref="K2:L2"/>
    <mergeCell ref="M2:N2"/>
    <mergeCell ref="O7:P7"/>
    <mergeCell ref="Q7:R7"/>
    <mergeCell ref="S7:T7"/>
    <mergeCell ref="U7:V7"/>
    <mergeCell ref="I8:J8"/>
    <mergeCell ref="K8:L8"/>
  </mergeCells>
  <phoneticPr fontId="1"/>
  <dataValidations count="1">
    <dataValidation type="list" allowBlank="1" showInputMessage="1" showErrorMessage="1" sqref="C38 G31:G34 U10:U13 K24:L24 Q17:Q20 I11:I13 U17:U20 K31:L31 G38 I10:J10 M4:M6 S3:T3 C32:C34 E32:E34 I24:I27 U31:U34 K25:K27 K32:K34 Q3:Q6 S4:S6 E3:E6 G10:G13 I3:I6 O3:O6 O10:O13 G17:G20 C25:C27 G24:G27 I31:I34 C24:D24 K17:K20 E24:E27 E17:E20 C17:C20 C10:C13 I17:J17 E38 C3:D3 M31:M34 G4:G6 K10:K13 S31:S34 M24:M27 Q24:Q27 U3:U6 I18:I20 S17:S20 C4:C6 M17:N17 C31:F31 K3:K6 M3:N3 S25:S27 Q31:Q34 S10:S13 Q10:Q13 M10:M13 M18:M20 O17:O20 O24:O27 O31:O34 E10:E13 G3:H3 S24:T24 U24:U27" xr:uid="{00000000-0002-0000-0600-000000000000}">
      <formula1>$AD$3:$AD$5</formula1>
    </dataValidation>
  </dataValidations>
  <printOptions horizontalCentered="1"/>
  <pageMargins left="3.937007874015748E-2" right="0.23622047244094491" top="0.35433070866141736" bottom="0.35433070866141736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39"/>
  <sheetViews>
    <sheetView showZeros="0" zoomScaleNormal="75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V34" sqref="V34"/>
    </sheetView>
  </sheetViews>
  <sheetFormatPr defaultRowHeight="13.5" x14ac:dyDescent="0.15"/>
  <cols>
    <col min="1" max="1" width="15" customWidth="1"/>
    <col min="3" max="3" width="2.875" customWidth="1"/>
    <col min="4" max="4" width="6.25" customWidth="1"/>
    <col min="5" max="5" width="2.875" customWidth="1"/>
    <col min="6" max="6" width="6.25" customWidth="1"/>
    <col min="7" max="7" width="2.875" customWidth="1"/>
    <col min="8" max="8" width="6.25" customWidth="1"/>
    <col min="9" max="9" width="2.875" customWidth="1"/>
    <col min="10" max="10" width="6.25" customWidth="1"/>
    <col min="11" max="11" width="2.875" customWidth="1"/>
    <col min="12" max="12" width="6.25" customWidth="1"/>
    <col min="13" max="13" width="2.875" customWidth="1"/>
    <col min="14" max="14" width="6.25" customWidth="1"/>
    <col min="15" max="15" width="2.875" customWidth="1"/>
    <col min="16" max="16" width="6.25" customWidth="1"/>
    <col min="17" max="17" width="2.875" customWidth="1"/>
    <col min="18" max="18" width="6.25" customWidth="1"/>
    <col min="19" max="19" width="2.875" customWidth="1"/>
    <col min="20" max="20" width="6.25" customWidth="1"/>
    <col min="21" max="21" width="2.875" customWidth="1"/>
    <col min="22" max="22" width="6.25" customWidth="1"/>
    <col min="23" max="26" width="4.125" customWidth="1"/>
    <col min="27" max="27" width="8.75" customWidth="1"/>
    <col min="28" max="28" width="16.875" bestFit="1" customWidth="1"/>
    <col min="29" max="32" width="6.25" customWidth="1"/>
  </cols>
  <sheetData>
    <row r="1" spans="1:32" ht="22.5" customHeight="1" x14ac:dyDescent="0.15">
      <c r="A1" s="14" t="s">
        <v>36</v>
      </c>
      <c r="C1" s="24" t="s">
        <v>44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2" ht="18.75" customHeight="1" x14ac:dyDescent="0.15">
      <c r="A2" s="18" t="s">
        <v>7</v>
      </c>
      <c r="B2" s="18" t="s">
        <v>8</v>
      </c>
      <c r="C2" s="29">
        <v>1</v>
      </c>
      <c r="D2" s="29"/>
      <c r="E2" s="29">
        <v>2</v>
      </c>
      <c r="F2" s="29"/>
      <c r="G2" s="29">
        <v>3</v>
      </c>
      <c r="H2" s="29"/>
      <c r="I2" s="29">
        <v>4</v>
      </c>
      <c r="J2" s="29"/>
      <c r="K2" s="29">
        <v>5</v>
      </c>
      <c r="L2" s="29"/>
      <c r="M2" s="29">
        <v>6</v>
      </c>
      <c r="N2" s="29"/>
      <c r="O2" s="29">
        <v>7</v>
      </c>
      <c r="P2" s="29"/>
      <c r="Q2" s="29">
        <v>8</v>
      </c>
      <c r="R2" s="29"/>
      <c r="S2" s="29">
        <v>9</v>
      </c>
      <c r="T2" s="29"/>
      <c r="U2" s="29">
        <v>10</v>
      </c>
      <c r="V2" s="29"/>
      <c r="W2" s="58" t="s">
        <v>12</v>
      </c>
      <c r="X2" s="59"/>
      <c r="Y2" s="58" t="s">
        <v>15</v>
      </c>
      <c r="Z2" s="59"/>
      <c r="AA2" s="20" t="s">
        <v>16</v>
      </c>
      <c r="AB2" s="20" t="s">
        <v>17</v>
      </c>
    </row>
    <row r="3" spans="1:32" ht="13.5" customHeight="1" x14ac:dyDescent="0.15">
      <c r="A3" s="31" t="s">
        <v>71</v>
      </c>
      <c r="B3" s="18" t="s">
        <v>0</v>
      </c>
      <c r="C3" s="30"/>
      <c r="D3" s="30"/>
      <c r="E3" s="26"/>
      <c r="F3" s="26"/>
      <c r="G3" s="30"/>
      <c r="H3" s="30"/>
      <c r="I3" s="26"/>
      <c r="J3" s="26"/>
      <c r="K3" s="26"/>
      <c r="L3" s="26"/>
      <c r="M3" s="30"/>
      <c r="N3" s="30"/>
      <c r="O3" s="26"/>
      <c r="P3" s="26"/>
      <c r="Q3" s="26"/>
      <c r="R3" s="26"/>
      <c r="S3" s="30"/>
      <c r="T3" s="30"/>
      <c r="U3" s="26"/>
      <c r="V3" s="26"/>
      <c r="W3" s="6" t="s">
        <v>9</v>
      </c>
      <c r="X3" s="6">
        <f>COUNTIF(C3:V6,"○")</f>
        <v>7</v>
      </c>
      <c r="Y3" s="6" t="s">
        <v>13</v>
      </c>
      <c r="Z3" s="20">
        <f>AF4+AF6</f>
        <v>7</v>
      </c>
      <c r="AA3" s="52">
        <f>SUM(C9:V9)</f>
        <v>45</v>
      </c>
      <c r="AB3" s="55">
        <f>計算書!G35</f>
        <v>1</v>
      </c>
      <c r="AD3" t="s">
        <v>22</v>
      </c>
      <c r="AE3" s="39" t="s">
        <v>21</v>
      </c>
      <c r="AF3" s="39"/>
    </row>
    <row r="4" spans="1:32" ht="13.5" customHeight="1" x14ac:dyDescent="0.15">
      <c r="A4" s="31"/>
      <c r="B4" s="18" t="s">
        <v>1</v>
      </c>
      <c r="C4" s="20" t="s">
        <v>78</v>
      </c>
      <c r="D4" s="20">
        <v>15</v>
      </c>
      <c r="E4" s="19"/>
      <c r="F4" s="19"/>
      <c r="G4" s="20" t="s">
        <v>78</v>
      </c>
      <c r="H4" s="20">
        <v>13</v>
      </c>
      <c r="I4" s="19"/>
      <c r="J4" s="19"/>
      <c r="K4" s="19"/>
      <c r="L4" s="19"/>
      <c r="M4" s="20" t="s">
        <v>78</v>
      </c>
      <c r="N4" s="20">
        <v>11</v>
      </c>
      <c r="O4" s="19"/>
      <c r="P4" s="19"/>
      <c r="Q4" s="19"/>
      <c r="R4" s="19"/>
      <c r="S4" s="20" t="s">
        <v>78</v>
      </c>
      <c r="T4" s="20">
        <v>12</v>
      </c>
      <c r="U4" s="19"/>
      <c r="V4" s="19"/>
      <c r="W4" s="6" t="s">
        <v>10</v>
      </c>
      <c r="X4" s="6">
        <f>COUNTIF(C3:V6,"×")</f>
        <v>1</v>
      </c>
      <c r="Y4" s="6" t="s">
        <v>14</v>
      </c>
      <c r="Z4" s="20">
        <f>AF5+AF6</f>
        <v>1</v>
      </c>
      <c r="AA4" s="53"/>
      <c r="AB4" s="56"/>
      <c r="AD4" t="s">
        <v>23</v>
      </c>
      <c r="AE4">
        <f>COUNTIF(C4:V6,"○")</f>
        <v>7</v>
      </c>
      <c r="AF4" s="4">
        <f>AE4*1</f>
        <v>7</v>
      </c>
    </row>
    <row r="5" spans="1:32" ht="13.5" customHeight="1" x14ac:dyDescent="0.15">
      <c r="A5" s="31"/>
      <c r="B5" s="18" t="s">
        <v>2</v>
      </c>
      <c r="C5" s="20" t="s">
        <v>78</v>
      </c>
      <c r="D5" s="20">
        <v>11</v>
      </c>
      <c r="E5" s="19"/>
      <c r="F5" s="19"/>
      <c r="G5" s="20" t="s">
        <v>78</v>
      </c>
      <c r="H5" s="20">
        <v>6</v>
      </c>
      <c r="I5" s="19"/>
      <c r="J5" s="19"/>
      <c r="K5" s="19"/>
      <c r="L5" s="19"/>
      <c r="M5" s="20" t="s">
        <v>79</v>
      </c>
      <c r="N5" s="20">
        <v>6</v>
      </c>
      <c r="O5" s="19"/>
      <c r="P5" s="19"/>
      <c r="Q5" s="19"/>
      <c r="R5" s="19"/>
      <c r="S5" s="20" t="s">
        <v>78</v>
      </c>
      <c r="T5" s="20">
        <v>15</v>
      </c>
      <c r="U5" s="19"/>
      <c r="V5" s="19"/>
      <c r="W5" s="6" t="s">
        <v>11</v>
      </c>
      <c r="X5" s="6">
        <f>COUNTIF(C3:V6,"△")</f>
        <v>0</v>
      </c>
      <c r="Y5" s="40">
        <f>Z3-Z4</f>
        <v>6</v>
      </c>
      <c r="Z5" s="41"/>
      <c r="AA5" s="53"/>
      <c r="AB5" s="56"/>
      <c r="AD5" t="s">
        <v>24</v>
      </c>
      <c r="AE5">
        <f>COUNTIF(C4:V6,"×")</f>
        <v>1</v>
      </c>
      <c r="AF5" s="4">
        <f>AE5*1</f>
        <v>1</v>
      </c>
    </row>
    <row r="6" spans="1:32" ht="13.5" customHeight="1" x14ac:dyDescent="0.15">
      <c r="A6" s="31"/>
      <c r="B6" s="18" t="s">
        <v>3</v>
      </c>
      <c r="C6" s="20"/>
      <c r="D6" s="20"/>
      <c r="E6" s="19"/>
      <c r="F6" s="19"/>
      <c r="G6" s="20"/>
      <c r="H6" s="20"/>
      <c r="I6" s="19"/>
      <c r="J6" s="19"/>
      <c r="K6" s="19"/>
      <c r="L6" s="19"/>
      <c r="M6" s="20"/>
      <c r="N6" s="20"/>
      <c r="O6" s="19"/>
      <c r="P6" s="19"/>
      <c r="Q6" s="19"/>
      <c r="R6" s="19"/>
      <c r="S6" s="20"/>
      <c r="T6" s="20"/>
      <c r="U6" s="19"/>
      <c r="V6" s="19"/>
      <c r="W6" s="46">
        <f>X3*5+X4*0+X5*2</f>
        <v>35</v>
      </c>
      <c r="X6" s="47"/>
      <c r="Y6" s="42"/>
      <c r="Z6" s="43"/>
      <c r="AA6" s="53"/>
      <c r="AB6" s="56"/>
      <c r="AE6">
        <f>COUNTIF(C4:V6,"△")</f>
        <v>0</v>
      </c>
      <c r="AF6" s="4">
        <f>AE6*0.5</f>
        <v>0</v>
      </c>
    </row>
    <row r="7" spans="1:32" ht="13.5" customHeight="1" x14ac:dyDescent="0.15">
      <c r="A7" s="31"/>
      <c r="B7" s="18" t="s">
        <v>5</v>
      </c>
      <c r="C7" s="29">
        <f>D4+D5+D6</f>
        <v>26</v>
      </c>
      <c r="D7" s="29"/>
      <c r="E7" s="26"/>
      <c r="F7" s="26"/>
      <c r="G7" s="29">
        <f>H4+H5+H6</f>
        <v>19</v>
      </c>
      <c r="H7" s="29"/>
      <c r="I7" s="26"/>
      <c r="J7" s="26"/>
      <c r="K7" s="26"/>
      <c r="L7" s="26"/>
      <c r="M7" s="29">
        <f>N4+N5+N6</f>
        <v>17</v>
      </c>
      <c r="N7" s="29"/>
      <c r="O7" s="26"/>
      <c r="P7" s="26"/>
      <c r="Q7" s="26"/>
      <c r="R7" s="26"/>
      <c r="S7" s="29">
        <f>T4+T5+T6</f>
        <v>27</v>
      </c>
      <c r="T7" s="29"/>
      <c r="U7" s="26"/>
      <c r="V7" s="26"/>
      <c r="W7" s="48"/>
      <c r="X7" s="49"/>
      <c r="Y7" s="42"/>
      <c r="Z7" s="43"/>
      <c r="AA7" s="53"/>
      <c r="AB7" s="56"/>
    </row>
    <row r="8" spans="1:32" ht="13.5" customHeight="1" x14ac:dyDescent="0.15">
      <c r="A8" s="31"/>
      <c r="B8" s="18" t="s">
        <v>6</v>
      </c>
      <c r="C8" s="29">
        <f>C14</f>
        <v>8</v>
      </c>
      <c r="D8" s="29"/>
      <c r="E8" s="26"/>
      <c r="F8" s="26"/>
      <c r="G8" s="29">
        <f>G35</f>
        <v>9</v>
      </c>
      <c r="H8" s="29"/>
      <c r="I8" s="26"/>
      <c r="J8" s="26"/>
      <c r="K8" s="26"/>
      <c r="L8" s="26"/>
      <c r="M8" s="29">
        <f>M21</f>
        <v>15</v>
      </c>
      <c r="N8" s="29"/>
      <c r="O8" s="26"/>
      <c r="P8" s="26"/>
      <c r="Q8" s="26"/>
      <c r="R8" s="26"/>
      <c r="S8" s="29">
        <f>S28</f>
        <v>12</v>
      </c>
      <c r="T8" s="29"/>
      <c r="U8" s="26"/>
      <c r="V8" s="26"/>
      <c r="W8" s="48"/>
      <c r="X8" s="49"/>
      <c r="Y8" s="42"/>
      <c r="Z8" s="43"/>
      <c r="AA8" s="53"/>
      <c r="AB8" s="56"/>
    </row>
    <row r="9" spans="1:32" ht="13.5" customHeight="1" x14ac:dyDescent="0.15">
      <c r="A9" s="31"/>
      <c r="B9" s="18" t="s">
        <v>4</v>
      </c>
      <c r="C9" s="29">
        <f>C7-C8</f>
        <v>18</v>
      </c>
      <c r="D9" s="29"/>
      <c r="E9" s="26"/>
      <c r="F9" s="26"/>
      <c r="G9" s="29">
        <f>G7-G8</f>
        <v>10</v>
      </c>
      <c r="H9" s="29"/>
      <c r="I9" s="26"/>
      <c r="J9" s="26"/>
      <c r="K9" s="26"/>
      <c r="L9" s="26"/>
      <c r="M9" s="29">
        <f>M7-M8</f>
        <v>2</v>
      </c>
      <c r="N9" s="29"/>
      <c r="O9" s="26"/>
      <c r="P9" s="26"/>
      <c r="Q9" s="26"/>
      <c r="R9" s="26"/>
      <c r="S9" s="29">
        <f>S7-S8</f>
        <v>15</v>
      </c>
      <c r="T9" s="29"/>
      <c r="U9" s="26"/>
      <c r="V9" s="26"/>
      <c r="W9" s="50"/>
      <c r="X9" s="51"/>
      <c r="Y9" s="44"/>
      <c r="Z9" s="45"/>
      <c r="AA9" s="54"/>
      <c r="AB9" s="57"/>
    </row>
    <row r="10" spans="1:32" ht="13.5" customHeight="1" x14ac:dyDescent="0.15">
      <c r="A10" s="31" t="s">
        <v>72</v>
      </c>
      <c r="B10" s="18" t="s">
        <v>0</v>
      </c>
      <c r="C10" s="30"/>
      <c r="D10" s="30"/>
      <c r="E10" s="26"/>
      <c r="F10" s="26"/>
      <c r="G10" s="26"/>
      <c r="H10" s="26"/>
      <c r="I10" s="30"/>
      <c r="J10" s="30"/>
      <c r="K10" s="26"/>
      <c r="L10" s="26"/>
      <c r="M10" s="26"/>
      <c r="N10" s="26"/>
      <c r="O10" s="30"/>
      <c r="P10" s="30"/>
      <c r="Q10" s="26"/>
      <c r="R10" s="26"/>
      <c r="S10" s="26"/>
      <c r="T10" s="26"/>
      <c r="U10" s="30"/>
      <c r="V10" s="30"/>
      <c r="W10" s="6" t="s">
        <v>9</v>
      </c>
      <c r="X10" s="6">
        <f>COUNTIF(C10:V13,"○")</f>
        <v>3</v>
      </c>
      <c r="Y10" s="6" t="s">
        <v>13</v>
      </c>
      <c r="Z10" s="20">
        <f>AF11+AF13</f>
        <v>3</v>
      </c>
      <c r="AA10" s="52">
        <f>SUM(C16:V16)</f>
        <v>-28</v>
      </c>
      <c r="AB10" s="55">
        <f>計算書!G36</f>
        <v>4</v>
      </c>
      <c r="AE10" s="39"/>
      <c r="AF10" s="39"/>
    </row>
    <row r="11" spans="1:32" ht="13.5" customHeight="1" x14ac:dyDescent="0.15">
      <c r="A11" s="31"/>
      <c r="B11" s="18" t="s">
        <v>1</v>
      </c>
      <c r="C11" s="20" t="s">
        <v>79</v>
      </c>
      <c r="D11" s="20">
        <v>4</v>
      </c>
      <c r="E11" s="19"/>
      <c r="F11" s="19"/>
      <c r="G11" s="19"/>
      <c r="H11" s="19"/>
      <c r="I11" s="20" t="s">
        <v>79</v>
      </c>
      <c r="J11" s="20">
        <v>4</v>
      </c>
      <c r="K11" s="19"/>
      <c r="L11" s="19"/>
      <c r="M11" s="19"/>
      <c r="N11" s="19"/>
      <c r="O11" s="20" t="s">
        <v>79</v>
      </c>
      <c r="P11" s="20">
        <v>5</v>
      </c>
      <c r="Q11" s="19"/>
      <c r="R11" s="19"/>
      <c r="S11" s="19"/>
      <c r="T11" s="19"/>
      <c r="U11" s="20" t="s">
        <v>78</v>
      </c>
      <c r="V11" s="20">
        <v>10</v>
      </c>
      <c r="W11" s="6" t="s">
        <v>10</v>
      </c>
      <c r="X11" s="6">
        <f>COUNTIF(C10:V13,"×")</f>
        <v>5</v>
      </c>
      <c r="Y11" s="6" t="s">
        <v>14</v>
      </c>
      <c r="Z11" s="20">
        <f>AF12+AF13</f>
        <v>5</v>
      </c>
      <c r="AA11" s="53"/>
      <c r="AB11" s="56"/>
      <c r="AE11">
        <f>COUNTIF(C11:V13,"○")</f>
        <v>3</v>
      </c>
      <c r="AF11" s="4">
        <f>AE11*1</f>
        <v>3</v>
      </c>
    </row>
    <row r="12" spans="1:32" ht="13.5" customHeight="1" x14ac:dyDescent="0.15">
      <c r="A12" s="31"/>
      <c r="B12" s="18" t="s">
        <v>2</v>
      </c>
      <c r="C12" s="20" t="s">
        <v>79</v>
      </c>
      <c r="D12" s="20">
        <v>4</v>
      </c>
      <c r="E12" s="19"/>
      <c r="F12" s="19"/>
      <c r="G12" s="19"/>
      <c r="H12" s="19"/>
      <c r="I12" s="20" t="s">
        <v>78</v>
      </c>
      <c r="J12" s="20">
        <v>9</v>
      </c>
      <c r="K12" s="19"/>
      <c r="L12" s="19"/>
      <c r="M12" s="19"/>
      <c r="N12" s="19"/>
      <c r="O12" s="20" t="s">
        <v>79</v>
      </c>
      <c r="P12" s="20">
        <v>3</v>
      </c>
      <c r="Q12" s="19"/>
      <c r="R12" s="19"/>
      <c r="S12" s="19"/>
      <c r="T12" s="19"/>
      <c r="U12" s="20" t="s">
        <v>78</v>
      </c>
      <c r="V12" s="20">
        <v>11</v>
      </c>
      <c r="W12" s="6" t="s">
        <v>11</v>
      </c>
      <c r="X12" s="6">
        <f>COUNTIF(C10:V13,"△")</f>
        <v>0</v>
      </c>
      <c r="Y12" s="40">
        <f>Z10-Z11</f>
        <v>-2</v>
      </c>
      <c r="Z12" s="41"/>
      <c r="AA12" s="53"/>
      <c r="AB12" s="56"/>
      <c r="AE12">
        <f>COUNTIF(C11:V13,"×")</f>
        <v>5</v>
      </c>
      <c r="AF12" s="4">
        <f>AE12*1</f>
        <v>5</v>
      </c>
    </row>
    <row r="13" spans="1:32" ht="13.5" customHeight="1" x14ac:dyDescent="0.15">
      <c r="A13" s="31"/>
      <c r="B13" s="18" t="s">
        <v>3</v>
      </c>
      <c r="C13" s="20"/>
      <c r="D13" s="20"/>
      <c r="E13" s="19"/>
      <c r="F13" s="19"/>
      <c r="G13" s="19"/>
      <c r="H13" s="19"/>
      <c r="I13" s="20"/>
      <c r="J13" s="20"/>
      <c r="K13" s="19"/>
      <c r="L13" s="19"/>
      <c r="M13" s="19"/>
      <c r="N13" s="19"/>
      <c r="O13" s="20"/>
      <c r="P13" s="20"/>
      <c r="Q13" s="19"/>
      <c r="R13" s="19"/>
      <c r="S13" s="19"/>
      <c r="T13" s="19"/>
      <c r="U13" s="20"/>
      <c r="V13" s="20"/>
      <c r="W13" s="46">
        <f>X10*5+X11*0+X12*2</f>
        <v>15</v>
      </c>
      <c r="X13" s="47"/>
      <c r="Y13" s="42"/>
      <c r="Z13" s="43"/>
      <c r="AA13" s="53"/>
      <c r="AB13" s="56"/>
      <c r="AE13">
        <f>COUNTIF(C11:V13,"△")</f>
        <v>0</v>
      </c>
      <c r="AF13" s="4">
        <f>AE13*0.5</f>
        <v>0</v>
      </c>
    </row>
    <row r="14" spans="1:32" ht="13.5" customHeight="1" x14ac:dyDescent="0.15">
      <c r="A14" s="31"/>
      <c r="B14" s="18" t="s">
        <v>5</v>
      </c>
      <c r="C14" s="64">
        <f>D11+D12+D13</f>
        <v>8</v>
      </c>
      <c r="D14" s="65"/>
      <c r="E14" s="26"/>
      <c r="F14" s="26"/>
      <c r="G14" s="26"/>
      <c r="H14" s="26"/>
      <c r="I14" s="64">
        <f>J11+J12+J13</f>
        <v>13</v>
      </c>
      <c r="J14" s="65"/>
      <c r="K14" s="26"/>
      <c r="L14" s="26"/>
      <c r="M14" s="26"/>
      <c r="N14" s="26"/>
      <c r="O14" s="64">
        <f>P11+P12+P13</f>
        <v>8</v>
      </c>
      <c r="P14" s="65"/>
      <c r="Q14" s="26"/>
      <c r="R14" s="26"/>
      <c r="S14" s="26"/>
      <c r="T14" s="26"/>
      <c r="U14" s="64">
        <f>V11+V12+V13</f>
        <v>21</v>
      </c>
      <c r="V14" s="65"/>
      <c r="W14" s="48"/>
      <c r="X14" s="49"/>
      <c r="Y14" s="42"/>
      <c r="Z14" s="43"/>
      <c r="AA14" s="53"/>
      <c r="AB14" s="56"/>
    </row>
    <row r="15" spans="1:32" ht="13.5" customHeight="1" x14ac:dyDescent="0.15">
      <c r="A15" s="31"/>
      <c r="B15" s="18" t="s">
        <v>6</v>
      </c>
      <c r="C15" s="29">
        <f>C7</f>
        <v>26</v>
      </c>
      <c r="D15" s="29"/>
      <c r="E15" s="26"/>
      <c r="F15" s="26"/>
      <c r="G15" s="26"/>
      <c r="H15" s="26"/>
      <c r="I15" s="29">
        <f>I21</f>
        <v>19</v>
      </c>
      <c r="J15" s="29"/>
      <c r="K15" s="26"/>
      <c r="L15" s="26"/>
      <c r="M15" s="26"/>
      <c r="N15" s="26"/>
      <c r="O15" s="29">
        <f>O28</f>
        <v>17</v>
      </c>
      <c r="P15" s="29"/>
      <c r="Q15" s="26"/>
      <c r="R15" s="26"/>
      <c r="S15" s="26"/>
      <c r="T15" s="26"/>
      <c r="U15" s="29">
        <f>U35</f>
        <v>16</v>
      </c>
      <c r="V15" s="29"/>
      <c r="W15" s="48"/>
      <c r="X15" s="49"/>
      <c r="Y15" s="42"/>
      <c r="Z15" s="43"/>
      <c r="AA15" s="53"/>
      <c r="AB15" s="56"/>
    </row>
    <row r="16" spans="1:32" ht="13.5" customHeight="1" x14ac:dyDescent="0.15">
      <c r="A16" s="31"/>
      <c r="B16" s="18" t="s">
        <v>4</v>
      </c>
      <c r="C16" s="29">
        <f>C14-C15</f>
        <v>-18</v>
      </c>
      <c r="D16" s="29"/>
      <c r="E16" s="26"/>
      <c r="F16" s="26"/>
      <c r="G16" s="26"/>
      <c r="H16" s="26"/>
      <c r="I16" s="29">
        <f>I14-I15</f>
        <v>-6</v>
      </c>
      <c r="J16" s="29"/>
      <c r="K16" s="26"/>
      <c r="L16" s="26"/>
      <c r="M16" s="26"/>
      <c r="N16" s="26"/>
      <c r="O16" s="29">
        <f>O14-O15</f>
        <v>-9</v>
      </c>
      <c r="P16" s="29"/>
      <c r="Q16" s="26"/>
      <c r="R16" s="26"/>
      <c r="S16" s="26"/>
      <c r="T16" s="26"/>
      <c r="U16" s="29">
        <f>U14-U15</f>
        <v>5</v>
      </c>
      <c r="V16" s="29"/>
      <c r="W16" s="50"/>
      <c r="X16" s="51"/>
      <c r="Y16" s="44"/>
      <c r="Z16" s="45"/>
      <c r="AA16" s="54"/>
      <c r="AB16" s="57"/>
    </row>
    <row r="17" spans="1:32" ht="13.5" customHeight="1" x14ac:dyDescent="0.15">
      <c r="A17" s="31" t="s">
        <v>73</v>
      </c>
      <c r="B17" s="18" t="s">
        <v>0</v>
      </c>
      <c r="C17" s="26"/>
      <c r="D17" s="26"/>
      <c r="E17" s="30"/>
      <c r="F17" s="30"/>
      <c r="G17" s="26"/>
      <c r="H17" s="26"/>
      <c r="I17" s="30"/>
      <c r="J17" s="30"/>
      <c r="K17" s="26"/>
      <c r="L17" s="26"/>
      <c r="M17" s="30"/>
      <c r="N17" s="30"/>
      <c r="O17" s="26"/>
      <c r="P17" s="26"/>
      <c r="Q17" s="30"/>
      <c r="R17" s="30"/>
      <c r="S17" s="26"/>
      <c r="T17" s="26"/>
      <c r="U17" s="26"/>
      <c r="V17" s="26"/>
      <c r="W17" s="6" t="s">
        <v>9</v>
      </c>
      <c r="X17" s="6">
        <f>COUNTIF(C17:V20,"○")</f>
        <v>5</v>
      </c>
      <c r="Y17" s="6" t="s">
        <v>13</v>
      </c>
      <c r="Z17" s="20">
        <f>AF18+AF20</f>
        <v>5.5</v>
      </c>
      <c r="AA17" s="52">
        <f>SUM(C23:V23)</f>
        <v>20</v>
      </c>
      <c r="AB17" s="55">
        <f>計算書!G37</f>
        <v>2</v>
      </c>
    </row>
    <row r="18" spans="1:32" ht="13.5" customHeight="1" x14ac:dyDescent="0.15">
      <c r="A18" s="31"/>
      <c r="B18" s="18" t="s">
        <v>1</v>
      </c>
      <c r="C18" s="19"/>
      <c r="D18" s="19"/>
      <c r="E18" s="20" t="s">
        <v>78</v>
      </c>
      <c r="F18" s="20">
        <v>8</v>
      </c>
      <c r="G18" s="19"/>
      <c r="H18" s="19"/>
      <c r="I18" s="20" t="s">
        <v>78</v>
      </c>
      <c r="J18" s="20">
        <v>12</v>
      </c>
      <c r="K18" s="19"/>
      <c r="L18" s="19"/>
      <c r="M18" s="20" t="s">
        <v>79</v>
      </c>
      <c r="N18" s="20">
        <v>6</v>
      </c>
      <c r="O18" s="19"/>
      <c r="P18" s="19"/>
      <c r="Q18" s="20" t="s">
        <v>80</v>
      </c>
      <c r="R18" s="20">
        <v>8</v>
      </c>
      <c r="S18" s="19"/>
      <c r="T18" s="19"/>
      <c r="U18" s="19"/>
      <c r="V18" s="19"/>
      <c r="W18" s="6" t="s">
        <v>10</v>
      </c>
      <c r="X18" s="6">
        <f>COUNTIF(C17:V20,"×")</f>
        <v>2</v>
      </c>
      <c r="Y18" s="6" t="s">
        <v>14</v>
      </c>
      <c r="Z18" s="20">
        <f>AF19+AF20</f>
        <v>2.5</v>
      </c>
      <c r="AA18" s="53"/>
      <c r="AB18" s="56"/>
      <c r="AE18">
        <f>COUNTIF(C18:V20,"○")</f>
        <v>5</v>
      </c>
      <c r="AF18" s="4">
        <f>AE18*1</f>
        <v>5</v>
      </c>
    </row>
    <row r="19" spans="1:32" ht="13.5" customHeight="1" x14ac:dyDescent="0.15">
      <c r="A19" s="31"/>
      <c r="B19" s="18" t="s">
        <v>2</v>
      </c>
      <c r="C19" s="19"/>
      <c r="D19" s="19"/>
      <c r="E19" s="20" t="s">
        <v>78</v>
      </c>
      <c r="F19" s="20">
        <v>10</v>
      </c>
      <c r="G19" s="19"/>
      <c r="H19" s="19"/>
      <c r="I19" s="20" t="s">
        <v>79</v>
      </c>
      <c r="J19" s="20">
        <v>7</v>
      </c>
      <c r="K19" s="19"/>
      <c r="L19" s="19"/>
      <c r="M19" s="20" t="s">
        <v>78</v>
      </c>
      <c r="N19" s="20">
        <v>9</v>
      </c>
      <c r="O19" s="19"/>
      <c r="P19" s="19"/>
      <c r="Q19" s="20" t="s">
        <v>78</v>
      </c>
      <c r="R19" s="20">
        <v>15</v>
      </c>
      <c r="S19" s="19"/>
      <c r="T19" s="19"/>
      <c r="U19" s="19"/>
      <c r="V19" s="19"/>
      <c r="W19" s="6" t="s">
        <v>11</v>
      </c>
      <c r="X19" s="6">
        <f>COUNTIF(C17:V20,"△")</f>
        <v>1</v>
      </c>
      <c r="Y19" s="40">
        <f>Z17-Z18</f>
        <v>3</v>
      </c>
      <c r="Z19" s="41"/>
      <c r="AA19" s="53"/>
      <c r="AB19" s="56"/>
      <c r="AE19">
        <f>COUNTIF(C18:V20,"×")</f>
        <v>2</v>
      </c>
      <c r="AF19" s="4">
        <f>AE19*1</f>
        <v>2</v>
      </c>
    </row>
    <row r="20" spans="1:32" ht="13.5" customHeight="1" x14ac:dyDescent="0.15">
      <c r="A20" s="31"/>
      <c r="B20" s="18" t="s">
        <v>3</v>
      </c>
      <c r="C20" s="19"/>
      <c r="D20" s="19"/>
      <c r="E20" s="20"/>
      <c r="F20" s="20"/>
      <c r="G20" s="19"/>
      <c r="H20" s="19"/>
      <c r="I20" s="20"/>
      <c r="J20" s="20"/>
      <c r="K20" s="19"/>
      <c r="L20" s="19"/>
      <c r="M20" s="20"/>
      <c r="N20" s="20"/>
      <c r="O20" s="19"/>
      <c r="P20" s="19"/>
      <c r="Q20" s="20"/>
      <c r="R20" s="20"/>
      <c r="S20" s="19"/>
      <c r="T20" s="19"/>
      <c r="U20" s="19"/>
      <c r="V20" s="19"/>
      <c r="W20" s="46">
        <f>X17*5+X18*0+X19*2</f>
        <v>27</v>
      </c>
      <c r="X20" s="47"/>
      <c r="Y20" s="42"/>
      <c r="Z20" s="43"/>
      <c r="AA20" s="53"/>
      <c r="AB20" s="56"/>
      <c r="AE20">
        <f>COUNTIF(C18:V20,"△")</f>
        <v>1</v>
      </c>
      <c r="AF20" s="4">
        <f>AE20*0.5</f>
        <v>0.5</v>
      </c>
    </row>
    <row r="21" spans="1:32" ht="13.5" customHeight="1" x14ac:dyDescent="0.15">
      <c r="A21" s="31"/>
      <c r="B21" s="18" t="s">
        <v>5</v>
      </c>
      <c r="C21" s="26"/>
      <c r="D21" s="26"/>
      <c r="E21" s="29">
        <f>F18+F19+F20</f>
        <v>18</v>
      </c>
      <c r="F21" s="29"/>
      <c r="G21" s="26"/>
      <c r="H21" s="26"/>
      <c r="I21" s="29">
        <f>J18+J19+J20</f>
        <v>19</v>
      </c>
      <c r="J21" s="29"/>
      <c r="K21" s="26"/>
      <c r="L21" s="26"/>
      <c r="M21" s="29">
        <f>N18+N19+N20</f>
        <v>15</v>
      </c>
      <c r="N21" s="29"/>
      <c r="O21" s="26"/>
      <c r="P21" s="26"/>
      <c r="Q21" s="29">
        <f>R18+R19+R20</f>
        <v>23</v>
      </c>
      <c r="R21" s="29"/>
      <c r="S21" s="26"/>
      <c r="T21" s="26"/>
      <c r="U21" s="26"/>
      <c r="V21" s="26"/>
      <c r="W21" s="48"/>
      <c r="X21" s="49"/>
      <c r="Y21" s="42"/>
      <c r="Z21" s="43"/>
      <c r="AA21" s="53"/>
      <c r="AB21" s="56"/>
    </row>
    <row r="22" spans="1:32" ht="13.5" customHeight="1" x14ac:dyDescent="0.15">
      <c r="A22" s="31"/>
      <c r="B22" s="18" t="s">
        <v>6</v>
      </c>
      <c r="C22" s="26"/>
      <c r="D22" s="26"/>
      <c r="E22" s="29">
        <f>E28</f>
        <v>14</v>
      </c>
      <c r="F22" s="29"/>
      <c r="G22" s="26"/>
      <c r="H22" s="26"/>
      <c r="I22" s="29">
        <f>I14</f>
        <v>13</v>
      </c>
      <c r="J22" s="29"/>
      <c r="K22" s="26"/>
      <c r="L22" s="26"/>
      <c r="M22" s="29">
        <f>M7</f>
        <v>17</v>
      </c>
      <c r="N22" s="29"/>
      <c r="O22" s="26"/>
      <c r="P22" s="26"/>
      <c r="Q22" s="29">
        <f>Q35</f>
        <v>11</v>
      </c>
      <c r="R22" s="29"/>
      <c r="S22" s="26"/>
      <c r="T22" s="26"/>
      <c r="U22" s="26"/>
      <c r="V22" s="26"/>
      <c r="W22" s="48"/>
      <c r="X22" s="49"/>
      <c r="Y22" s="42"/>
      <c r="Z22" s="43"/>
      <c r="AA22" s="53"/>
      <c r="AB22" s="56"/>
    </row>
    <row r="23" spans="1:32" ht="13.5" customHeight="1" x14ac:dyDescent="0.15">
      <c r="A23" s="31"/>
      <c r="B23" s="18" t="s">
        <v>4</v>
      </c>
      <c r="C23" s="26"/>
      <c r="D23" s="26"/>
      <c r="E23" s="29">
        <f>E21-E22</f>
        <v>4</v>
      </c>
      <c r="F23" s="29"/>
      <c r="G23" s="26"/>
      <c r="H23" s="26"/>
      <c r="I23" s="29">
        <f>I21-I22</f>
        <v>6</v>
      </c>
      <c r="J23" s="29"/>
      <c r="K23" s="26"/>
      <c r="L23" s="26"/>
      <c r="M23" s="29">
        <f>M21-M22</f>
        <v>-2</v>
      </c>
      <c r="N23" s="29"/>
      <c r="O23" s="26"/>
      <c r="P23" s="26"/>
      <c r="Q23" s="29">
        <f>Q21-Q22</f>
        <v>12</v>
      </c>
      <c r="R23" s="29"/>
      <c r="S23" s="26"/>
      <c r="T23" s="26"/>
      <c r="U23" s="26"/>
      <c r="V23" s="26"/>
      <c r="W23" s="50"/>
      <c r="X23" s="51"/>
      <c r="Y23" s="44"/>
      <c r="Z23" s="45"/>
      <c r="AA23" s="54"/>
      <c r="AB23" s="57"/>
    </row>
    <row r="24" spans="1:32" s="3" customFormat="1" ht="13.5" customHeight="1" x14ac:dyDescent="0.15">
      <c r="A24" s="31" t="s">
        <v>74</v>
      </c>
      <c r="B24" s="18" t="s">
        <v>0</v>
      </c>
      <c r="C24" s="19"/>
      <c r="D24" s="19"/>
      <c r="E24" s="30"/>
      <c r="F24" s="30"/>
      <c r="G24" s="26"/>
      <c r="H24" s="26"/>
      <c r="I24" s="26"/>
      <c r="J24" s="26"/>
      <c r="K24" s="30"/>
      <c r="L24" s="30"/>
      <c r="M24" s="26"/>
      <c r="N24" s="26"/>
      <c r="O24" s="30"/>
      <c r="P24" s="30"/>
      <c r="Q24" s="26"/>
      <c r="R24" s="26"/>
      <c r="S24" s="30"/>
      <c r="T24" s="30"/>
      <c r="U24" s="26"/>
      <c r="V24" s="26"/>
      <c r="W24" s="6" t="s">
        <v>9</v>
      </c>
      <c r="X24" s="6">
        <f>COUNTIF(C24:V27,"○")</f>
        <v>4</v>
      </c>
      <c r="Y24" s="6" t="s">
        <v>13</v>
      </c>
      <c r="Z24" s="20">
        <f>AF25+AF27</f>
        <v>4</v>
      </c>
      <c r="AA24" s="52">
        <f>SUM(C30:V30)</f>
        <v>-3</v>
      </c>
      <c r="AB24" s="55">
        <f>計算書!G38</f>
        <v>3</v>
      </c>
      <c r="AE24"/>
      <c r="AF24"/>
    </row>
    <row r="25" spans="1:32" s="3" customFormat="1" ht="13.5" customHeight="1" x14ac:dyDescent="0.15">
      <c r="A25" s="31"/>
      <c r="B25" s="18" t="s">
        <v>1</v>
      </c>
      <c r="C25" s="19"/>
      <c r="D25" s="19"/>
      <c r="E25" s="20" t="s">
        <v>79</v>
      </c>
      <c r="F25" s="20">
        <v>6</v>
      </c>
      <c r="G25" s="19"/>
      <c r="H25" s="19"/>
      <c r="I25" s="19"/>
      <c r="J25" s="19"/>
      <c r="K25" s="20" t="s">
        <v>78</v>
      </c>
      <c r="L25" s="20">
        <v>9</v>
      </c>
      <c r="M25" s="19"/>
      <c r="N25" s="19"/>
      <c r="O25" s="20" t="s">
        <v>78</v>
      </c>
      <c r="P25" s="20">
        <v>6</v>
      </c>
      <c r="Q25" s="19"/>
      <c r="R25" s="19"/>
      <c r="S25" s="20" t="s">
        <v>79</v>
      </c>
      <c r="T25" s="20">
        <v>7</v>
      </c>
      <c r="U25" s="19"/>
      <c r="V25" s="19"/>
      <c r="W25" s="6" t="s">
        <v>10</v>
      </c>
      <c r="X25" s="6">
        <f>COUNTIF(C24:V27,"×")</f>
        <v>4</v>
      </c>
      <c r="Y25" s="6" t="s">
        <v>14</v>
      </c>
      <c r="Z25" s="20">
        <f>AF26+AF27</f>
        <v>4</v>
      </c>
      <c r="AA25" s="53"/>
      <c r="AB25" s="56"/>
      <c r="AE25">
        <f>COUNTIF(C25:V27,"○")</f>
        <v>4</v>
      </c>
      <c r="AF25" s="4">
        <f>AE25*1</f>
        <v>4</v>
      </c>
    </row>
    <row r="26" spans="1:32" s="3" customFormat="1" ht="13.5" customHeight="1" x14ac:dyDescent="0.15">
      <c r="A26" s="31"/>
      <c r="B26" s="18" t="s">
        <v>2</v>
      </c>
      <c r="C26" s="19"/>
      <c r="D26" s="19"/>
      <c r="E26" s="20" t="s">
        <v>79</v>
      </c>
      <c r="F26" s="20">
        <v>8</v>
      </c>
      <c r="G26" s="19"/>
      <c r="H26" s="19"/>
      <c r="I26" s="19"/>
      <c r="J26" s="19"/>
      <c r="K26" s="20" t="s">
        <v>78</v>
      </c>
      <c r="L26" s="20">
        <v>10</v>
      </c>
      <c r="M26" s="19"/>
      <c r="N26" s="19"/>
      <c r="O26" s="20" t="s">
        <v>78</v>
      </c>
      <c r="P26" s="20">
        <v>11</v>
      </c>
      <c r="Q26" s="19"/>
      <c r="R26" s="19"/>
      <c r="S26" s="20" t="s">
        <v>79</v>
      </c>
      <c r="T26" s="20">
        <v>5</v>
      </c>
      <c r="U26" s="19"/>
      <c r="V26" s="19"/>
      <c r="W26" s="6" t="s">
        <v>11</v>
      </c>
      <c r="X26" s="6">
        <f>COUNTIF(C24:V27,"△")</f>
        <v>0</v>
      </c>
      <c r="Y26" s="40">
        <f>Z24-Z25</f>
        <v>0</v>
      </c>
      <c r="Z26" s="41"/>
      <c r="AA26" s="53"/>
      <c r="AB26" s="56"/>
      <c r="AE26">
        <f>COUNTIF(C25:V27,"×")</f>
        <v>4</v>
      </c>
      <c r="AF26" s="4">
        <f>AE26*1</f>
        <v>4</v>
      </c>
    </row>
    <row r="27" spans="1:32" s="3" customFormat="1" ht="13.5" customHeight="1" x14ac:dyDescent="0.15">
      <c r="A27" s="31"/>
      <c r="B27" s="18" t="s">
        <v>3</v>
      </c>
      <c r="C27" s="19"/>
      <c r="D27" s="19"/>
      <c r="E27" s="20"/>
      <c r="F27" s="20"/>
      <c r="G27" s="19"/>
      <c r="H27" s="19"/>
      <c r="I27" s="19"/>
      <c r="J27" s="19"/>
      <c r="K27" s="20"/>
      <c r="L27" s="20"/>
      <c r="M27" s="19"/>
      <c r="N27" s="19"/>
      <c r="O27" s="20"/>
      <c r="P27" s="20"/>
      <c r="Q27" s="19"/>
      <c r="R27" s="19"/>
      <c r="S27" s="20"/>
      <c r="T27" s="20"/>
      <c r="U27" s="19"/>
      <c r="V27" s="19"/>
      <c r="W27" s="46">
        <f>X24*5+X25*0+X26*2</f>
        <v>20</v>
      </c>
      <c r="X27" s="47"/>
      <c r="Y27" s="42"/>
      <c r="Z27" s="43"/>
      <c r="AA27" s="53"/>
      <c r="AB27" s="56"/>
      <c r="AE27">
        <f>COUNTIF(C25:V27,"△")</f>
        <v>0</v>
      </c>
      <c r="AF27" s="4">
        <f>AE27*0.5</f>
        <v>0</v>
      </c>
    </row>
    <row r="28" spans="1:32" s="3" customFormat="1" ht="13.5" customHeight="1" x14ac:dyDescent="0.15">
      <c r="A28" s="31"/>
      <c r="B28" s="18" t="s">
        <v>5</v>
      </c>
      <c r="C28" s="27"/>
      <c r="D28" s="28"/>
      <c r="E28" s="29">
        <f>F25+F26+F27</f>
        <v>14</v>
      </c>
      <c r="F28" s="29"/>
      <c r="G28" s="26"/>
      <c r="H28" s="26"/>
      <c r="I28" s="26"/>
      <c r="J28" s="26"/>
      <c r="K28" s="29">
        <f>L25+L26+L27</f>
        <v>19</v>
      </c>
      <c r="L28" s="29"/>
      <c r="M28" s="26"/>
      <c r="N28" s="26"/>
      <c r="O28" s="29">
        <f>P25+P26+P27</f>
        <v>17</v>
      </c>
      <c r="P28" s="29"/>
      <c r="Q28" s="26"/>
      <c r="R28" s="26"/>
      <c r="S28" s="29">
        <f>T25+T26+T27</f>
        <v>12</v>
      </c>
      <c r="T28" s="29"/>
      <c r="U28" s="26"/>
      <c r="V28" s="26"/>
      <c r="W28" s="48"/>
      <c r="X28" s="49"/>
      <c r="Y28" s="42"/>
      <c r="Z28" s="43"/>
      <c r="AA28" s="53"/>
      <c r="AB28" s="56"/>
      <c r="AE28"/>
      <c r="AF28"/>
    </row>
    <row r="29" spans="1:32" s="3" customFormat="1" ht="13.5" customHeight="1" x14ac:dyDescent="0.15">
      <c r="A29" s="31"/>
      <c r="B29" s="18" t="s">
        <v>6</v>
      </c>
      <c r="C29" s="27"/>
      <c r="D29" s="28"/>
      <c r="E29" s="29">
        <f>E21</f>
        <v>18</v>
      </c>
      <c r="F29" s="29"/>
      <c r="G29" s="26"/>
      <c r="H29" s="26"/>
      <c r="I29" s="26"/>
      <c r="J29" s="26"/>
      <c r="K29" s="29">
        <f>K35</f>
        <v>12</v>
      </c>
      <c r="L29" s="29"/>
      <c r="M29" s="26"/>
      <c r="N29" s="26"/>
      <c r="O29" s="29">
        <f>O14</f>
        <v>8</v>
      </c>
      <c r="P29" s="29"/>
      <c r="Q29" s="26"/>
      <c r="R29" s="26"/>
      <c r="S29" s="29">
        <f>S7</f>
        <v>27</v>
      </c>
      <c r="T29" s="29"/>
      <c r="U29" s="26"/>
      <c r="V29" s="26"/>
      <c r="W29" s="48"/>
      <c r="X29" s="49"/>
      <c r="Y29" s="42"/>
      <c r="Z29" s="43"/>
      <c r="AA29" s="53"/>
      <c r="AB29" s="56"/>
      <c r="AE29"/>
      <c r="AF29"/>
    </row>
    <row r="30" spans="1:32" s="3" customFormat="1" ht="13.5" customHeight="1" x14ac:dyDescent="0.15">
      <c r="A30" s="31"/>
      <c r="B30" s="18" t="s">
        <v>4</v>
      </c>
      <c r="C30" s="27"/>
      <c r="D30" s="28"/>
      <c r="E30" s="29">
        <f>E28-E29</f>
        <v>-4</v>
      </c>
      <c r="F30" s="29"/>
      <c r="G30" s="26"/>
      <c r="H30" s="26"/>
      <c r="I30" s="26"/>
      <c r="J30" s="26"/>
      <c r="K30" s="29">
        <f>K28-K29</f>
        <v>7</v>
      </c>
      <c r="L30" s="29"/>
      <c r="M30" s="26"/>
      <c r="N30" s="26"/>
      <c r="O30" s="29">
        <f>O28-O29</f>
        <v>9</v>
      </c>
      <c r="P30" s="29"/>
      <c r="Q30" s="26"/>
      <c r="R30" s="26"/>
      <c r="S30" s="29">
        <f>S28-S29</f>
        <v>-15</v>
      </c>
      <c r="T30" s="29"/>
      <c r="U30" s="26"/>
      <c r="V30" s="26"/>
      <c r="W30" s="50"/>
      <c r="X30" s="51"/>
      <c r="Y30" s="44"/>
      <c r="Z30" s="45"/>
      <c r="AA30" s="54"/>
      <c r="AB30" s="57"/>
      <c r="AE30"/>
      <c r="AF30"/>
    </row>
    <row r="31" spans="1:32" s="3" customFormat="1" ht="13.5" customHeight="1" x14ac:dyDescent="0.15">
      <c r="A31" s="31" t="s">
        <v>75</v>
      </c>
      <c r="B31" s="18" t="s">
        <v>0</v>
      </c>
      <c r="C31" s="19"/>
      <c r="D31" s="19"/>
      <c r="E31" s="19"/>
      <c r="F31" s="19"/>
      <c r="G31" s="66"/>
      <c r="H31" s="67"/>
      <c r="I31" s="26"/>
      <c r="J31" s="26"/>
      <c r="K31" s="30"/>
      <c r="L31" s="30"/>
      <c r="M31" s="26"/>
      <c r="N31" s="26"/>
      <c r="O31" s="26"/>
      <c r="P31" s="26"/>
      <c r="Q31" s="30"/>
      <c r="R31" s="30"/>
      <c r="S31" s="26"/>
      <c r="T31" s="26"/>
      <c r="U31" s="30"/>
      <c r="V31" s="30"/>
      <c r="W31" s="6" t="s">
        <v>9</v>
      </c>
      <c r="X31" s="6">
        <f>COUNTIF(C31:V34,"○")</f>
        <v>0</v>
      </c>
      <c r="Y31" s="6" t="s">
        <v>13</v>
      </c>
      <c r="Z31" s="20">
        <f>AF32+AF34</f>
        <v>0.5</v>
      </c>
      <c r="AA31" s="52">
        <f>SUM(C37:V37)</f>
        <v>-34</v>
      </c>
      <c r="AB31" s="55">
        <f>計算書!G39</f>
        <v>5</v>
      </c>
      <c r="AE31"/>
      <c r="AF31"/>
    </row>
    <row r="32" spans="1:32" s="3" customFormat="1" ht="13.5" customHeight="1" x14ac:dyDescent="0.15">
      <c r="A32" s="31"/>
      <c r="B32" s="18" t="s">
        <v>1</v>
      </c>
      <c r="C32" s="19"/>
      <c r="D32" s="19"/>
      <c r="E32" s="19"/>
      <c r="F32" s="19"/>
      <c r="G32" s="20" t="s">
        <v>79</v>
      </c>
      <c r="H32" s="20">
        <v>4</v>
      </c>
      <c r="I32" s="19"/>
      <c r="J32" s="19"/>
      <c r="K32" s="20" t="s">
        <v>79</v>
      </c>
      <c r="L32" s="20">
        <v>3</v>
      </c>
      <c r="M32" s="19"/>
      <c r="N32" s="19"/>
      <c r="O32" s="19"/>
      <c r="P32" s="19"/>
      <c r="Q32" s="20" t="s">
        <v>80</v>
      </c>
      <c r="R32" s="20">
        <v>8</v>
      </c>
      <c r="S32" s="19"/>
      <c r="T32" s="19"/>
      <c r="U32" s="20" t="s">
        <v>79</v>
      </c>
      <c r="V32" s="20">
        <v>8</v>
      </c>
      <c r="W32" s="6" t="s">
        <v>10</v>
      </c>
      <c r="X32" s="6">
        <f>COUNTIF(C31:V34,"×")</f>
        <v>7</v>
      </c>
      <c r="Y32" s="6" t="s">
        <v>14</v>
      </c>
      <c r="Z32" s="20">
        <f>AF33+AF34</f>
        <v>7.5</v>
      </c>
      <c r="AA32" s="53"/>
      <c r="AB32" s="56"/>
      <c r="AE32">
        <f>COUNTIF(C32:V34,"○")</f>
        <v>0</v>
      </c>
      <c r="AF32" s="4">
        <f>AE32*1</f>
        <v>0</v>
      </c>
    </row>
    <row r="33" spans="1:32" s="3" customFormat="1" ht="13.5" customHeight="1" x14ac:dyDescent="0.15">
      <c r="A33" s="31"/>
      <c r="B33" s="18" t="s">
        <v>2</v>
      </c>
      <c r="C33" s="19"/>
      <c r="D33" s="19"/>
      <c r="E33" s="19"/>
      <c r="F33" s="19"/>
      <c r="G33" s="20" t="s">
        <v>79</v>
      </c>
      <c r="H33" s="20">
        <v>5</v>
      </c>
      <c r="I33" s="19"/>
      <c r="J33" s="19"/>
      <c r="K33" s="20" t="s">
        <v>79</v>
      </c>
      <c r="L33" s="20">
        <v>9</v>
      </c>
      <c r="M33" s="19"/>
      <c r="N33" s="19"/>
      <c r="O33" s="19"/>
      <c r="P33" s="19"/>
      <c r="Q33" s="20" t="s">
        <v>79</v>
      </c>
      <c r="R33" s="20">
        <v>3</v>
      </c>
      <c r="S33" s="19"/>
      <c r="T33" s="19"/>
      <c r="U33" s="20" t="s">
        <v>79</v>
      </c>
      <c r="V33" s="20">
        <v>8</v>
      </c>
      <c r="W33" s="6" t="s">
        <v>11</v>
      </c>
      <c r="X33" s="6">
        <f>COUNTIF(C31:V34,"△")</f>
        <v>1</v>
      </c>
      <c r="Y33" s="40">
        <f>Z31-Z32</f>
        <v>-7</v>
      </c>
      <c r="Z33" s="41"/>
      <c r="AA33" s="53"/>
      <c r="AB33" s="56"/>
      <c r="AE33">
        <f>COUNTIF(C32:V34,"×")</f>
        <v>7</v>
      </c>
      <c r="AF33" s="4">
        <f>AE33*1</f>
        <v>7</v>
      </c>
    </row>
    <row r="34" spans="1:32" s="3" customFormat="1" ht="13.5" customHeight="1" x14ac:dyDescent="0.15">
      <c r="A34" s="31"/>
      <c r="B34" s="18" t="s">
        <v>3</v>
      </c>
      <c r="C34" s="19"/>
      <c r="D34" s="19"/>
      <c r="E34" s="19"/>
      <c r="F34" s="19"/>
      <c r="G34" s="20"/>
      <c r="H34" s="20"/>
      <c r="I34" s="19"/>
      <c r="J34" s="19"/>
      <c r="K34" s="20"/>
      <c r="L34" s="20"/>
      <c r="M34" s="19"/>
      <c r="N34" s="19"/>
      <c r="O34" s="19"/>
      <c r="P34" s="19"/>
      <c r="Q34" s="20"/>
      <c r="R34" s="20"/>
      <c r="S34" s="19"/>
      <c r="T34" s="19"/>
      <c r="U34" s="20"/>
      <c r="V34" s="20"/>
      <c r="W34" s="46">
        <f>X31*5+X32*0+X33*2</f>
        <v>2</v>
      </c>
      <c r="X34" s="47"/>
      <c r="Y34" s="42"/>
      <c r="Z34" s="43"/>
      <c r="AA34" s="53"/>
      <c r="AB34" s="56"/>
      <c r="AE34">
        <f>COUNTIF(C32:V34,"△")</f>
        <v>1</v>
      </c>
      <c r="AF34" s="4">
        <f>AE34*0.5</f>
        <v>0.5</v>
      </c>
    </row>
    <row r="35" spans="1:32" s="3" customFormat="1" ht="13.5" customHeight="1" x14ac:dyDescent="0.15">
      <c r="A35" s="31"/>
      <c r="B35" s="18" t="s">
        <v>5</v>
      </c>
      <c r="C35" s="27"/>
      <c r="D35" s="28"/>
      <c r="E35" s="27"/>
      <c r="F35" s="28"/>
      <c r="G35" s="64">
        <f>H32+H33+H34</f>
        <v>9</v>
      </c>
      <c r="H35" s="65"/>
      <c r="I35" s="26"/>
      <c r="J35" s="26"/>
      <c r="K35" s="64">
        <f>L32+L33+L34</f>
        <v>12</v>
      </c>
      <c r="L35" s="65"/>
      <c r="M35" s="26"/>
      <c r="N35" s="26"/>
      <c r="O35" s="26"/>
      <c r="P35" s="26"/>
      <c r="Q35" s="64">
        <f>R32+R33+R34</f>
        <v>11</v>
      </c>
      <c r="R35" s="65"/>
      <c r="S35" s="26"/>
      <c r="T35" s="26"/>
      <c r="U35" s="64">
        <f>V32+V33+V34</f>
        <v>16</v>
      </c>
      <c r="V35" s="65"/>
      <c r="W35" s="48"/>
      <c r="X35" s="49"/>
      <c r="Y35" s="42"/>
      <c r="Z35" s="43"/>
      <c r="AA35" s="53"/>
      <c r="AB35" s="56"/>
      <c r="AE35"/>
      <c r="AF35"/>
    </row>
    <row r="36" spans="1:32" s="3" customFormat="1" ht="13.5" customHeight="1" x14ac:dyDescent="0.15">
      <c r="A36" s="31"/>
      <c r="B36" s="18" t="s">
        <v>6</v>
      </c>
      <c r="C36" s="27"/>
      <c r="D36" s="28"/>
      <c r="E36" s="27"/>
      <c r="F36" s="28"/>
      <c r="G36" s="64">
        <f>G7</f>
        <v>19</v>
      </c>
      <c r="H36" s="65"/>
      <c r="I36" s="26"/>
      <c r="J36" s="26"/>
      <c r="K36" s="29">
        <f>K28</f>
        <v>19</v>
      </c>
      <c r="L36" s="29"/>
      <c r="M36" s="26"/>
      <c r="N36" s="26"/>
      <c r="O36" s="26"/>
      <c r="P36" s="26"/>
      <c r="Q36" s="29">
        <f>Q21</f>
        <v>23</v>
      </c>
      <c r="R36" s="29"/>
      <c r="S36" s="26"/>
      <c r="T36" s="26"/>
      <c r="U36" s="29">
        <f>U14</f>
        <v>21</v>
      </c>
      <c r="V36" s="29"/>
      <c r="W36" s="48"/>
      <c r="X36" s="49"/>
      <c r="Y36" s="42"/>
      <c r="Z36" s="43"/>
      <c r="AA36" s="53"/>
      <c r="AB36" s="56"/>
      <c r="AE36"/>
      <c r="AF36"/>
    </row>
    <row r="37" spans="1:32" s="3" customFormat="1" ht="13.5" customHeight="1" x14ac:dyDescent="0.15">
      <c r="A37" s="31"/>
      <c r="B37" s="18" t="s">
        <v>4</v>
      </c>
      <c r="C37" s="27"/>
      <c r="D37" s="28"/>
      <c r="E37" s="27"/>
      <c r="F37" s="28"/>
      <c r="G37" s="29">
        <f>G35-G36</f>
        <v>-10</v>
      </c>
      <c r="H37" s="29"/>
      <c r="I37" s="26"/>
      <c r="J37" s="26"/>
      <c r="K37" s="29">
        <f>K35-K36</f>
        <v>-7</v>
      </c>
      <c r="L37" s="29"/>
      <c r="M37" s="26"/>
      <c r="N37" s="26"/>
      <c r="O37" s="26"/>
      <c r="P37" s="26"/>
      <c r="Q37" s="29">
        <f>Q35-Q36</f>
        <v>-12</v>
      </c>
      <c r="R37" s="29"/>
      <c r="S37" s="26"/>
      <c r="T37" s="26"/>
      <c r="U37" s="29">
        <f>U35-U36</f>
        <v>-5</v>
      </c>
      <c r="V37" s="29"/>
      <c r="W37" s="50"/>
      <c r="X37" s="51"/>
      <c r="Y37" s="44"/>
      <c r="Z37" s="45"/>
      <c r="AA37" s="54"/>
      <c r="AB37" s="57"/>
      <c r="AE37"/>
      <c r="AF37"/>
    </row>
    <row r="38" spans="1:32" s="3" customFormat="1" ht="13.5" customHeight="1" x14ac:dyDescent="0.15">
      <c r="A38" s="12"/>
      <c r="B38" s="32" t="s">
        <v>25</v>
      </c>
      <c r="C38" s="35"/>
      <c r="D38" s="35"/>
      <c r="E38" s="35"/>
      <c r="F38" s="35"/>
      <c r="G38" s="35"/>
      <c r="H38" s="3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7"/>
      <c r="X38" s="7"/>
      <c r="Y38" s="7"/>
      <c r="Z38" s="21"/>
      <c r="AA38" s="60"/>
      <c r="AB38" s="62"/>
      <c r="AF38" s="9"/>
    </row>
    <row r="39" spans="1:32" s="3" customFormat="1" ht="13.5" customHeight="1" x14ac:dyDescent="0.15">
      <c r="A39" s="21"/>
      <c r="B39" s="33"/>
      <c r="C39" s="34">
        <v>0.54166666666666663</v>
      </c>
      <c r="D39" s="35"/>
      <c r="E39" s="34">
        <v>0.55208333333333337</v>
      </c>
      <c r="F39" s="35"/>
      <c r="G39" s="34">
        <v>0.5625</v>
      </c>
      <c r="H39" s="35"/>
      <c r="I39" s="34">
        <v>0.57291666666666663</v>
      </c>
      <c r="J39" s="34"/>
      <c r="K39" s="34">
        <v>0.58333333333333337</v>
      </c>
      <c r="L39" s="34"/>
      <c r="M39" s="34">
        <v>0.59375</v>
      </c>
      <c r="N39" s="34"/>
      <c r="O39" s="34">
        <v>0.60416666666666663</v>
      </c>
      <c r="P39" s="34"/>
      <c r="Q39" s="34">
        <v>0.61458333333333337</v>
      </c>
      <c r="R39" s="34"/>
      <c r="S39" s="34">
        <v>0.625</v>
      </c>
      <c r="T39" s="34"/>
      <c r="U39" s="34">
        <v>0.63541666666666663</v>
      </c>
      <c r="V39" s="34"/>
      <c r="W39" s="7"/>
      <c r="X39" s="7"/>
      <c r="Y39" s="7"/>
      <c r="Z39" s="21"/>
      <c r="AA39" s="61"/>
      <c r="AB39" s="63"/>
      <c r="AF39" s="9"/>
    </row>
  </sheetData>
  <mergeCells count="253">
    <mergeCell ref="W2:X2"/>
    <mergeCell ref="Y2:Z2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  <mergeCell ref="O2:P2"/>
    <mergeCell ref="Q2:R2"/>
    <mergeCell ref="S2:T2"/>
    <mergeCell ref="U2:V2"/>
    <mergeCell ref="G7:H7"/>
    <mergeCell ref="I7:J7"/>
    <mergeCell ref="K7:L7"/>
    <mergeCell ref="M7:N7"/>
    <mergeCell ref="M3:N3"/>
    <mergeCell ref="O3:P3"/>
    <mergeCell ref="Q3:R3"/>
    <mergeCell ref="O7:P7"/>
    <mergeCell ref="Q7:R7"/>
    <mergeCell ref="M8:N8"/>
    <mergeCell ref="O8:P8"/>
    <mergeCell ref="Q8:R8"/>
    <mergeCell ref="S8:T8"/>
    <mergeCell ref="U8:V8"/>
    <mergeCell ref="AB3:AB9"/>
    <mergeCell ref="AE3:AF3"/>
    <mergeCell ref="Y5:Z9"/>
    <mergeCell ref="W6:X9"/>
    <mergeCell ref="S3:T3"/>
    <mergeCell ref="U3:V3"/>
    <mergeCell ref="AA3:AA9"/>
    <mergeCell ref="S7:T7"/>
    <mergeCell ref="U7:V7"/>
    <mergeCell ref="O9:P9"/>
    <mergeCell ref="Q9:R9"/>
    <mergeCell ref="S9:T9"/>
    <mergeCell ref="U9:V9"/>
    <mergeCell ref="M9:N9"/>
    <mergeCell ref="A10:A16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A3:A9"/>
    <mergeCell ref="C8:D8"/>
    <mergeCell ref="E8:F8"/>
    <mergeCell ref="G8:H8"/>
    <mergeCell ref="I8:J8"/>
    <mergeCell ref="C16:D16"/>
    <mergeCell ref="E16:F16"/>
    <mergeCell ref="G16:H16"/>
    <mergeCell ref="I16:J16"/>
    <mergeCell ref="K16:L16"/>
    <mergeCell ref="K8:L8"/>
    <mergeCell ref="C7:D7"/>
    <mergeCell ref="E7:F7"/>
    <mergeCell ref="AB10:AB16"/>
    <mergeCell ref="AE10:AF10"/>
    <mergeCell ref="Y12:Z16"/>
    <mergeCell ref="W13:X16"/>
    <mergeCell ref="C14:D14"/>
    <mergeCell ref="E14:F14"/>
    <mergeCell ref="G14:H14"/>
    <mergeCell ref="I14:J14"/>
    <mergeCell ref="K14:L14"/>
    <mergeCell ref="M14:N14"/>
    <mergeCell ref="M10:N10"/>
    <mergeCell ref="O10:P10"/>
    <mergeCell ref="Q10:R10"/>
    <mergeCell ref="S10:T10"/>
    <mergeCell ref="U10:V10"/>
    <mergeCell ref="AA10:AA16"/>
    <mergeCell ref="O14:P14"/>
    <mergeCell ref="Q14:R14"/>
    <mergeCell ref="S14:T14"/>
    <mergeCell ref="U14:V14"/>
    <mergeCell ref="O15:P15"/>
    <mergeCell ref="Q15:R15"/>
    <mergeCell ref="S15:T15"/>
    <mergeCell ref="U15:V15"/>
    <mergeCell ref="M16:N16"/>
    <mergeCell ref="C15:D15"/>
    <mergeCell ref="E15:F15"/>
    <mergeCell ref="G15:H15"/>
    <mergeCell ref="I15:J15"/>
    <mergeCell ref="K15:L15"/>
    <mergeCell ref="M15:N15"/>
    <mergeCell ref="O16:P16"/>
    <mergeCell ref="Q16:R16"/>
    <mergeCell ref="S16:T16"/>
    <mergeCell ref="U16:V16"/>
    <mergeCell ref="A17:A23"/>
    <mergeCell ref="C17:D17"/>
    <mergeCell ref="E17:F17"/>
    <mergeCell ref="G17:H17"/>
    <mergeCell ref="I17:J17"/>
    <mergeCell ref="K17:L17"/>
    <mergeCell ref="C21:D21"/>
    <mergeCell ref="E21:F21"/>
    <mergeCell ref="G21:H21"/>
    <mergeCell ref="I21:J21"/>
    <mergeCell ref="K21:L21"/>
    <mergeCell ref="M21:N21"/>
    <mergeCell ref="O21:P21"/>
    <mergeCell ref="M17:N17"/>
    <mergeCell ref="O17:P17"/>
    <mergeCell ref="Q22:R22"/>
    <mergeCell ref="S22:T22"/>
    <mergeCell ref="U22:V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2:P22"/>
    <mergeCell ref="Q24:R24"/>
    <mergeCell ref="S24:T24"/>
    <mergeCell ref="U24:V24"/>
    <mergeCell ref="AA24:AA30"/>
    <mergeCell ref="AB24:AB30"/>
    <mergeCell ref="Y26:Z30"/>
    <mergeCell ref="W27:X30"/>
    <mergeCell ref="Q23:R23"/>
    <mergeCell ref="S23:T23"/>
    <mergeCell ref="U23:V23"/>
    <mergeCell ref="AB17:AB23"/>
    <mergeCell ref="Y19:Z23"/>
    <mergeCell ref="W20:X23"/>
    <mergeCell ref="Q17:R17"/>
    <mergeCell ref="S17:T17"/>
    <mergeCell ref="U17:V17"/>
    <mergeCell ref="AA17:AA23"/>
    <mergeCell ref="Q21:R21"/>
    <mergeCell ref="S21:T21"/>
    <mergeCell ref="U21:V21"/>
    <mergeCell ref="U29:V29"/>
    <mergeCell ref="U28:V28"/>
    <mergeCell ref="C30:D30"/>
    <mergeCell ref="E30:F30"/>
    <mergeCell ref="G30:H30"/>
    <mergeCell ref="I30:J30"/>
    <mergeCell ref="K30:L30"/>
    <mergeCell ref="M30:N30"/>
    <mergeCell ref="O28:P28"/>
    <mergeCell ref="Q28:R28"/>
    <mergeCell ref="S28:T28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A31:A37"/>
    <mergeCell ref="G31:H31"/>
    <mergeCell ref="I31:J31"/>
    <mergeCell ref="K31:L31"/>
    <mergeCell ref="M31:N31"/>
    <mergeCell ref="O31:P31"/>
    <mergeCell ref="O29:P29"/>
    <mergeCell ref="Q29:R29"/>
    <mergeCell ref="S29:T29"/>
    <mergeCell ref="A24:A30"/>
    <mergeCell ref="E24:F24"/>
    <mergeCell ref="G24:H24"/>
    <mergeCell ref="I24:J24"/>
    <mergeCell ref="K24:L24"/>
    <mergeCell ref="M24:N24"/>
    <mergeCell ref="O24:P24"/>
    <mergeCell ref="Q31:R31"/>
    <mergeCell ref="S31:T31"/>
    <mergeCell ref="C36:D36"/>
    <mergeCell ref="E36:F36"/>
    <mergeCell ref="G36:H36"/>
    <mergeCell ref="I36:J36"/>
    <mergeCell ref="K36:L36"/>
    <mergeCell ref="M36:N36"/>
    <mergeCell ref="U31:V31"/>
    <mergeCell ref="AA31:AA37"/>
    <mergeCell ref="AB31:AB37"/>
    <mergeCell ref="Y33:Z37"/>
    <mergeCell ref="W34:X37"/>
    <mergeCell ref="O30:P30"/>
    <mergeCell ref="Q30:R30"/>
    <mergeCell ref="S30:T30"/>
    <mergeCell ref="U30:V30"/>
    <mergeCell ref="O35:P35"/>
    <mergeCell ref="Q35:R35"/>
    <mergeCell ref="S35:T35"/>
    <mergeCell ref="U35:V35"/>
    <mergeCell ref="U36:V36"/>
    <mergeCell ref="U37:V37"/>
    <mergeCell ref="Q37:R37"/>
    <mergeCell ref="S37:T37"/>
    <mergeCell ref="C35:D35"/>
    <mergeCell ref="E35:F35"/>
    <mergeCell ref="G35:H35"/>
    <mergeCell ref="I35:J35"/>
    <mergeCell ref="K35:L35"/>
    <mergeCell ref="M35:N35"/>
    <mergeCell ref="O36:P36"/>
    <mergeCell ref="Q36:R36"/>
    <mergeCell ref="S36:T36"/>
    <mergeCell ref="C1:AA1"/>
    <mergeCell ref="B38:B39"/>
    <mergeCell ref="C38:D38"/>
    <mergeCell ref="E38:F38"/>
    <mergeCell ref="G38:H38"/>
    <mergeCell ref="S39:T39"/>
    <mergeCell ref="U39:V39"/>
    <mergeCell ref="AA38:AA39"/>
    <mergeCell ref="AB38:AB39"/>
    <mergeCell ref="C39:D39"/>
    <mergeCell ref="E39:F39"/>
    <mergeCell ref="G39:H39"/>
    <mergeCell ref="I39:J39"/>
    <mergeCell ref="K39:L39"/>
    <mergeCell ref="M39:N39"/>
    <mergeCell ref="O39:P39"/>
    <mergeCell ref="Q39:R39"/>
    <mergeCell ref="C37:D37"/>
    <mergeCell ref="E37:F37"/>
    <mergeCell ref="G37:H37"/>
    <mergeCell ref="I37:J37"/>
    <mergeCell ref="K37:L37"/>
    <mergeCell ref="M37:N37"/>
    <mergeCell ref="O37:P37"/>
  </mergeCells>
  <phoneticPr fontId="1"/>
  <dataValidations count="1">
    <dataValidation type="list" allowBlank="1" showInputMessage="1" showErrorMessage="1" sqref="C38 G31:G34 U10:U13 K24:L24 Q17:Q20 I11:I13 U17:U20 K31:L31 G38 I10:J10 M4:M6 S3:T3 C32:C34 E32:E34 I24:I27 U31:U34 K25:K27 K32:K34 Q3:Q6 S4:S6 E3:E6 G10:G13 I3:I6 O3:O6 O10:O13 G17:G20 C25:C27 G24:G27 I31:I34 C24:D24 K17:K20 E24:E27 E17:E20 C17:C20 C10:C13 I17:J17 E38 C3:D3 M31:M34 G4:G6 K10:K13 S31:S34 M24:M27 Q24:Q27 U3:U6 I18:I20 S17:S20 C4:C6 M17:N17 C31:F31 K3:K6 M3:N3 S25:S27 Q31:Q34 S10:S13 Q10:Q13 M10:M13 M18:M20 O17:O20 O24:O27 O31:O34 E10:E13 G3:H3 S24:T24 U24:U27" xr:uid="{00000000-0002-0000-0700-000000000000}">
      <formula1>$AD$3:$AD$5</formula1>
    </dataValidation>
  </dataValidations>
  <printOptions horizontalCentered="1"/>
  <pageMargins left="3.937007874015748E-2" right="0.23622047244094491" top="0.35433070866141736" bottom="0.35433070866141736" header="0.31496062992125984" footer="0.31496062992125984"/>
  <pageSetup paperSize="9" fitToHeight="0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3"/>
  <sheetViews>
    <sheetView workbookViewId="0">
      <selection activeCell="M32" sqref="M32"/>
    </sheetView>
  </sheetViews>
  <sheetFormatPr defaultRowHeight="13.5" x14ac:dyDescent="0.15"/>
  <cols>
    <col min="2" max="2" width="22.375" customWidth="1"/>
    <col min="5" max="5" width="7.75" customWidth="1"/>
    <col min="6" max="6" width="12.875" customWidth="1"/>
    <col min="7" max="7" width="6.875" customWidth="1"/>
    <col min="8" max="8" width="23.75" bestFit="1" customWidth="1"/>
    <col min="9" max="9" width="3.5" customWidth="1"/>
    <col min="10" max="10" width="25" bestFit="1" customWidth="1"/>
  </cols>
  <sheetData>
    <row r="1" spans="1:10" x14ac:dyDescent="0.15">
      <c r="C1" t="s">
        <v>12</v>
      </c>
      <c r="D1">
        <v>100000</v>
      </c>
    </row>
    <row r="2" spans="1:10" x14ac:dyDescent="0.15">
      <c r="C2" t="s">
        <v>18</v>
      </c>
      <c r="D2">
        <v>1000</v>
      </c>
    </row>
    <row r="3" spans="1:10" x14ac:dyDescent="0.15">
      <c r="C3" t="s">
        <v>19</v>
      </c>
      <c r="D3">
        <v>1</v>
      </c>
    </row>
    <row r="5" spans="1:10" x14ac:dyDescent="0.15">
      <c r="A5" s="1"/>
      <c r="B5" s="1" t="s">
        <v>7</v>
      </c>
      <c r="C5" s="1" t="s">
        <v>12</v>
      </c>
      <c r="D5" s="1" t="s">
        <v>18</v>
      </c>
      <c r="E5" s="1" t="s">
        <v>19</v>
      </c>
      <c r="F5" s="1" t="s">
        <v>20</v>
      </c>
      <c r="G5" s="1" t="s">
        <v>17</v>
      </c>
      <c r="H5" s="1"/>
      <c r="I5" s="1"/>
      <c r="J5" s="1"/>
    </row>
    <row r="6" spans="1:10" x14ac:dyDescent="0.15">
      <c r="A6" s="29">
        <v>1</v>
      </c>
      <c r="B6" s="1" t="str">
        <f>'1'!A3</f>
        <v>スマイルＡ</v>
      </c>
      <c r="C6" s="1">
        <f>'1'!O6</f>
        <v>24</v>
      </c>
      <c r="D6" s="1">
        <f>'1'!Q5</f>
        <v>1</v>
      </c>
      <c r="E6" s="1">
        <f>'1'!S3</f>
        <v>4</v>
      </c>
      <c r="F6" s="1">
        <f>(C6*$D$1)+(E6*$D$2)+(D6*$D$2)</f>
        <v>2405000</v>
      </c>
      <c r="G6" s="1">
        <f>RANK(F6,$F$6:$F$9,0)</f>
        <v>2</v>
      </c>
      <c r="H6" s="1" t="str">
        <f t="shared" ref="H6:H17" si="0">B6</f>
        <v>スマイルＡ</v>
      </c>
      <c r="I6" s="1">
        <v>1</v>
      </c>
      <c r="J6" s="1" t="str">
        <f>VLOOKUP(I6,$G$6:$H$9,2,FALSE)</f>
        <v>嵐竜組</v>
      </c>
    </row>
    <row r="7" spans="1:10" x14ac:dyDescent="0.15">
      <c r="A7" s="29"/>
      <c r="B7" s="1" t="str">
        <f>'1'!A10</f>
        <v>Zeal</v>
      </c>
      <c r="C7" s="1">
        <f>'1'!O13</f>
        <v>12</v>
      </c>
      <c r="D7" s="1">
        <f>'1'!Q12</f>
        <v>-4</v>
      </c>
      <c r="E7" s="1">
        <f>'1'!S10</f>
        <v>-14</v>
      </c>
      <c r="F7" s="1">
        <f t="shared" ref="F7:F9" si="1">(C7*$D$1)+(E7*$D$2)+(D7*$D$2)</f>
        <v>1182000</v>
      </c>
      <c r="G7" s="1">
        <f t="shared" ref="G7:G9" si="2">RANK(F7,$F$6:$F$9,0)</f>
        <v>4</v>
      </c>
      <c r="H7" s="1" t="str">
        <f t="shared" si="0"/>
        <v>Zeal</v>
      </c>
      <c r="I7" s="1">
        <v>2</v>
      </c>
      <c r="J7" s="1" t="str">
        <f>VLOOKUP(I7,$G$6:$H$9,2,FALSE)</f>
        <v>スマイルＡ</v>
      </c>
    </row>
    <row r="8" spans="1:10" x14ac:dyDescent="0.15">
      <c r="A8" s="29"/>
      <c r="B8" s="1" t="str">
        <f>'1'!A17</f>
        <v>嵐竜組</v>
      </c>
      <c r="C8" s="1">
        <f>'1'!O20</f>
        <v>32</v>
      </c>
      <c r="D8" s="1">
        <f>'1'!Q19</f>
        <v>4</v>
      </c>
      <c r="E8" s="1">
        <f>'1'!S17</f>
        <v>20</v>
      </c>
      <c r="F8" s="1">
        <f t="shared" si="1"/>
        <v>3224000</v>
      </c>
      <c r="G8" s="1">
        <f t="shared" si="2"/>
        <v>1</v>
      </c>
      <c r="H8" s="1" t="str">
        <f t="shared" si="0"/>
        <v>嵐竜組</v>
      </c>
      <c r="I8" s="1">
        <v>3</v>
      </c>
      <c r="J8" s="1" t="str">
        <f>VLOOKUP(I8,$G$6:$H$9,2,FALSE)</f>
        <v>vivaさくら</v>
      </c>
    </row>
    <row r="9" spans="1:10" x14ac:dyDescent="0.15">
      <c r="A9" s="29"/>
      <c r="B9" s="1" t="str">
        <f>'1'!A24</f>
        <v>vivaさくら</v>
      </c>
      <c r="C9" s="1">
        <f>'1'!O27</f>
        <v>20</v>
      </c>
      <c r="D9" s="1">
        <f>'1'!Q26</f>
        <v>-1</v>
      </c>
      <c r="E9" s="1">
        <f>'1'!S24</f>
        <v>-10</v>
      </c>
      <c r="F9" s="1">
        <f t="shared" si="1"/>
        <v>1989000</v>
      </c>
      <c r="G9" s="1">
        <f t="shared" si="2"/>
        <v>3</v>
      </c>
      <c r="H9" s="1" t="str">
        <f t="shared" si="0"/>
        <v>vivaさくら</v>
      </c>
      <c r="I9" s="1">
        <v>4</v>
      </c>
      <c r="J9" s="1" t="str">
        <f>VLOOKUP(I9,$G$6:$H$9,2,FALSE)</f>
        <v>Zeal</v>
      </c>
    </row>
    <row r="10" spans="1:10" x14ac:dyDescent="0.15">
      <c r="A10" s="68">
        <v>2</v>
      </c>
      <c r="B10" s="1" t="str">
        <f>'2'!A3</f>
        <v>Shimada愛</v>
      </c>
      <c r="C10" s="1">
        <f>'2'!O6</f>
        <v>29</v>
      </c>
      <c r="D10" s="1">
        <f>'2'!Q5</f>
        <v>3</v>
      </c>
      <c r="E10" s="1">
        <f>'2'!S3</f>
        <v>8</v>
      </c>
      <c r="F10" s="1">
        <f>(C10*$D$1)+(E10*$D$2)+(D10*$D$2)</f>
        <v>2911000</v>
      </c>
      <c r="G10" s="1">
        <f>RANK(F10,$F$10:$F$13,0)</f>
        <v>1</v>
      </c>
      <c r="H10" s="1" t="str">
        <f t="shared" si="0"/>
        <v>Shimada愛</v>
      </c>
      <c r="I10" s="1">
        <v>1</v>
      </c>
      <c r="J10" s="1" t="str">
        <f>VLOOKUP(I10,$G$10:$H$13,2,FALSE)</f>
        <v>Shimada愛</v>
      </c>
    </row>
    <row r="11" spans="1:10" x14ac:dyDescent="0.15">
      <c r="A11" s="69"/>
      <c r="B11" s="1" t="str">
        <f>'2'!A10</f>
        <v>ガリガリ君</v>
      </c>
      <c r="C11" s="1">
        <f>'2'!O13</f>
        <v>24</v>
      </c>
      <c r="D11" s="1">
        <f>'2'!Q12</f>
        <v>1</v>
      </c>
      <c r="E11" s="1">
        <f>'2'!S10</f>
        <v>14</v>
      </c>
      <c r="F11" s="1">
        <f t="shared" ref="F11:F13" si="3">(C11*$D$1)+(E11*$D$2)+(D11*$D$2)</f>
        <v>2415000</v>
      </c>
      <c r="G11" s="1">
        <f t="shared" ref="G11:G13" si="4">RANK(F11,$F$10:$F$13,0)</f>
        <v>2</v>
      </c>
      <c r="H11" s="1" t="str">
        <f t="shared" si="0"/>
        <v>ガリガリ君</v>
      </c>
      <c r="I11" s="1">
        <v>2</v>
      </c>
      <c r="J11" s="1" t="str">
        <f t="shared" ref="J11:J13" si="5">VLOOKUP(I11,$G$10:$H$13,2,FALSE)</f>
        <v>ガリガリ君</v>
      </c>
    </row>
    <row r="12" spans="1:10" x14ac:dyDescent="0.15">
      <c r="A12" s="69"/>
      <c r="B12" s="1" t="str">
        <f>'2'!A17</f>
        <v>鈍舞</v>
      </c>
      <c r="C12" s="1">
        <f>'2'!O20</f>
        <v>12</v>
      </c>
      <c r="D12" s="1">
        <f>'2'!Q19</f>
        <v>-4</v>
      </c>
      <c r="E12" s="1">
        <f>'2'!S17</f>
        <v>-20</v>
      </c>
      <c r="F12" s="1">
        <f t="shared" si="3"/>
        <v>1176000</v>
      </c>
      <c r="G12" s="1">
        <f t="shared" si="4"/>
        <v>4</v>
      </c>
      <c r="H12" s="1" t="str">
        <f t="shared" si="0"/>
        <v>鈍舞</v>
      </c>
      <c r="I12" s="1">
        <v>3</v>
      </c>
      <c r="J12" s="1" t="str">
        <f t="shared" si="5"/>
        <v>チームM</v>
      </c>
    </row>
    <row r="13" spans="1:10" x14ac:dyDescent="0.15">
      <c r="A13" s="69"/>
      <c r="B13" s="1" t="str">
        <f>'2'!A24</f>
        <v>チームM</v>
      </c>
      <c r="C13" s="1">
        <f>'2'!O27</f>
        <v>22</v>
      </c>
      <c r="D13" s="1">
        <f>'2'!Q26</f>
        <v>0</v>
      </c>
      <c r="E13" s="1">
        <f>'2'!S24</f>
        <v>-2</v>
      </c>
      <c r="F13" s="1">
        <f t="shared" si="3"/>
        <v>2198000</v>
      </c>
      <c r="G13" s="1">
        <f t="shared" si="4"/>
        <v>3</v>
      </c>
      <c r="H13" s="1" t="str">
        <f t="shared" si="0"/>
        <v>チームM</v>
      </c>
      <c r="I13" s="1">
        <v>4</v>
      </c>
      <c r="J13" s="1" t="str">
        <f t="shared" si="5"/>
        <v>鈍舞</v>
      </c>
    </row>
    <row r="14" spans="1:10" x14ac:dyDescent="0.15">
      <c r="A14" s="72">
        <v>3</v>
      </c>
      <c r="B14" s="1" t="str">
        <f>'3'!A3</f>
        <v>丘笑ＦＢＣ</v>
      </c>
      <c r="C14" s="1">
        <f>'3'!O6</f>
        <v>10</v>
      </c>
      <c r="D14" s="1">
        <f>'3'!Q5</f>
        <v>-5</v>
      </c>
      <c r="E14" s="1">
        <f>'3'!S3</f>
        <v>-41</v>
      </c>
      <c r="F14" s="1">
        <f>(C14*$D$1)+(E14*$D$2)+(D14*$D$2)</f>
        <v>954000</v>
      </c>
      <c r="G14" s="1">
        <f>RANK(F14,$F$14:$F$17,0)</f>
        <v>4</v>
      </c>
      <c r="H14" s="10" t="str">
        <f t="shared" si="0"/>
        <v>丘笑ＦＢＣ</v>
      </c>
      <c r="I14" s="1">
        <v>1</v>
      </c>
      <c r="J14" s="1" t="str">
        <f>VLOOKUP(I14,$G$14:$H$17,2,FALSE)</f>
        <v>スマイルＢ</v>
      </c>
    </row>
    <row r="15" spans="1:10" x14ac:dyDescent="0.15">
      <c r="A15" s="72"/>
      <c r="B15" s="1" t="str">
        <f>'3'!A10</f>
        <v>Bazzica</v>
      </c>
      <c r="C15" s="1">
        <f>'3'!O13</f>
        <v>14</v>
      </c>
      <c r="D15" s="1">
        <f>'3'!Q12</f>
        <v>-3</v>
      </c>
      <c r="E15" s="1">
        <f>'3'!S10</f>
        <v>-9</v>
      </c>
      <c r="F15" s="1">
        <f t="shared" ref="F15:F17" si="6">(C15*$D$1)+(E15*$D$2)+(D15*$D$2)</f>
        <v>1388000</v>
      </c>
      <c r="G15" s="1">
        <f t="shared" ref="G15:G17" si="7">RANK(F15,$F$14:$F$17,0)</f>
        <v>3</v>
      </c>
      <c r="H15" s="10" t="str">
        <f t="shared" si="0"/>
        <v>Bazzica</v>
      </c>
      <c r="I15" s="1">
        <v>2</v>
      </c>
      <c r="J15" s="1" t="str">
        <f t="shared" ref="J15:J17" si="8">VLOOKUP(I15,$G$14:$H$17,2,FALSE)</f>
        <v>KFC</v>
      </c>
    </row>
    <row r="16" spans="1:10" x14ac:dyDescent="0.15">
      <c r="A16" s="72"/>
      <c r="B16" s="1" t="str">
        <f>'3'!A17</f>
        <v>KFC</v>
      </c>
      <c r="C16" s="1">
        <f>'3'!O20</f>
        <v>24</v>
      </c>
      <c r="D16" s="1">
        <f>'3'!Q19</f>
        <v>1</v>
      </c>
      <c r="E16" s="1">
        <f>'3'!S17</f>
        <v>-7</v>
      </c>
      <c r="F16" s="1">
        <f t="shared" si="6"/>
        <v>2394000</v>
      </c>
      <c r="G16" s="1">
        <f t="shared" si="7"/>
        <v>2</v>
      </c>
      <c r="H16" s="10" t="str">
        <f t="shared" si="0"/>
        <v>KFC</v>
      </c>
      <c r="I16" s="1">
        <v>3</v>
      </c>
      <c r="J16" s="1" t="str">
        <f t="shared" si="8"/>
        <v>Bazzica</v>
      </c>
    </row>
    <row r="17" spans="1:10" x14ac:dyDescent="0.15">
      <c r="A17" s="72"/>
      <c r="B17" s="1" t="str">
        <f>'3'!A24</f>
        <v>スマイルＢ</v>
      </c>
      <c r="C17" s="1">
        <f>'3'!O27</f>
        <v>40</v>
      </c>
      <c r="D17" s="1">
        <f>'3'!Q26</f>
        <v>7</v>
      </c>
      <c r="E17" s="1">
        <f>'3'!S24</f>
        <v>57</v>
      </c>
      <c r="F17" s="1">
        <f t="shared" si="6"/>
        <v>4064000</v>
      </c>
      <c r="G17" s="1">
        <f t="shared" si="7"/>
        <v>1</v>
      </c>
      <c r="H17" s="10" t="str">
        <f t="shared" si="0"/>
        <v>スマイルＢ</v>
      </c>
      <c r="I17" s="1">
        <v>4</v>
      </c>
      <c r="J17" s="1" t="str">
        <f t="shared" si="8"/>
        <v>丘笑ＦＢＣ</v>
      </c>
    </row>
    <row r="18" spans="1:10" x14ac:dyDescent="0.15">
      <c r="A18" s="29">
        <v>4</v>
      </c>
      <c r="B18" s="1" t="str">
        <f>'4'!A3</f>
        <v>NumaZoo</v>
      </c>
      <c r="C18" s="1">
        <f>'4'!O6</f>
        <v>20</v>
      </c>
      <c r="D18" s="1">
        <f>'4'!Q5</f>
        <v>-1</v>
      </c>
      <c r="E18" s="1">
        <f>'4'!S3</f>
        <v>-6</v>
      </c>
      <c r="F18" s="1">
        <f>(C18*$D$1)+(E18*$D$2)+(D18*$D$2)</f>
        <v>1993000</v>
      </c>
      <c r="G18" s="1">
        <f>RANK(F18,$F$18:$F$21,0)</f>
        <v>3</v>
      </c>
      <c r="H18" s="1" t="str">
        <f>B18</f>
        <v>NumaZoo</v>
      </c>
      <c r="I18" s="1">
        <v>1</v>
      </c>
      <c r="J18" s="1" t="str">
        <f>VLOOKUP(I18,$G$18:$H$21,2,FALSE)</f>
        <v>すわらじ</v>
      </c>
    </row>
    <row r="19" spans="1:10" x14ac:dyDescent="0.15">
      <c r="A19" s="29"/>
      <c r="B19" s="1" t="str">
        <f>'4'!A10</f>
        <v>すわらじ</v>
      </c>
      <c r="C19" s="1">
        <f>'4'!O13</f>
        <v>35</v>
      </c>
      <c r="D19" s="1">
        <f>'4'!Q12</f>
        <v>5</v>
      </c>
      <c r="E19" s="1">
        <f>'4'!S10</f>
        <v>28</v>
      </c>
      <c r="F19" s="1">
        <f t="shared" ref="F19:F21" si="9">(C19*$D$1)+(E19*$D$2)+(D19*$D$2)</f>
        <v>3533000</v>
      </c>
      <c r="G19" s="1">
        <f t="shared" ref="G19:G21" si="10">RANK(F19,$F$18:$F$21,0)</f>
        <v>1</v>
      </c>
      <c r="H19" s="1" t="str">
        <f>B19</f>
        <v>すわらじ</v>
      </c>
      <c r="I19" s="1">
        <v>2</v>
      </c>
      <c r="J19" s="1" t="str">
        <f t="shared" ref="J19:J21" si="11">VLOOKUP(I19,$G$18:$H$21,2,FALSE)</f>
        <v>ラクスパー</v>
      </c>
    </row>
    <row r="20" spans="1:10" x14ac:dyDescent="0.15">
      <c r="A20" s="29"/>
      <c r="B20" s="1" t="str">
        <f>'4'!A17</f>
        <v>ラクスパー</v>
      </c>
      <c r="C20" s="1">
        <f>'4'!O20</f>
        <v>22</v>
      </c>
      <c r="D20" s="1">
        <f>'4'!Q19</f>
        <v>0</v>
      </c>
      <c r="E20" s="1">
        <f>'4'!S17</f>
        <v>7</v>
      </c>
      <c r="F20" s="1">
        <f t="shared" si="9"/>
        <v>2207000</v>
      </c>
      <c r="G20" s="1">
        <f t="shared" si="10"/>
        <v>2</v>
      </c>
      <c r="H20" s="1" t="str">
        <f>B20</f>
        <v>ラクスパー</v>
      </c>
      <c r="I20" s="1">
        <v>3</v>
      </c>
      <c r="J20" s="1" t="str">
        <f t="shared" si="11"/>
        <v>NumaZoo</v>
      </c>
    </row>
    <row r="21" spans="1:10" x14ac:dyDescent="0.15">
      <c r="A21" s="29"/>
      <c r="B21" s="1" t="str">
        <f>'4'!A24</f>
        <v>サクセス</v>
      </c>
      <c r="C21" s="1">
        <v>12</v>
      </c>
      <c r="D21" s="1">
        <f>'4'!Q26</f>
        <v>-4</v>
      </c>
      <c r="E21" s="1">
        <f>'4'!S24</f>
        <v>-29</v>
      </c>
      <c r="F21" s="1">
        <f t="shared" si="9"/>
        <v>1167000</v>
      </c>
      <c r="G21" s="1">
        <f t="shared" si="10"/>
        <v>4</v>
      </c>
      <c r="H21" s="1" t="str">
        <f>B21</f>
        <v>サクセス</v>
      </c>
      <c r="I21" s="1">
        <v>4</v>
      </c>
      <c r="J21" s="1" t="str">
        <f t="shared" si="11"/>
        <v>サクセス</v>
      </c>
    </row>
    <row r="22" spans="1:10" x14ac:dyDescent="0.15">
      <c r="A22" s="29">
        <v>5</v>
      </c>
      <c r="B22" s="1" t="str">
        <f>'5'!A3</f>
        <v>OCEANS</v>
      </c>
      <c r="C22" s="1">
        <f>'5'!O6</f>
        <v>20</v>
      </c>
      <c r="D22" s="1">
        <f>'5'!Q5</f>
        <v>-1</v>
      </c>
      <c r="E22" s="1">
        <f>'5'!S3</f>
        <v>-15</v>
      </c>
      <c r="F22" s="1">
        <f>(C22*$D$1)+(E22*$D$2)+(D22*$D$2)</f>
        <v>1984000</v>
      </c>
      <c r="G22" s="1">
        <f>RANK(F22,$F$22:$F$25,0)</f>
        <v>3</v>
      </c>
      <c r="H22" s="1" t="str">
        <f t="shared" ref="H22:H25" si="12">B22</f>
        <v>OCEANS</v>
      </c>
      <c r="I22" s="1">
        <v>1</v>
      </c>
      <c r="J22" s="1" t="str">
        <f>VLOOKUP(I22,$G$22:$H$25,2,FALSE)</f>
        <v>西奈</v>
      </c>
    </row>
    <row r="23" spans="1:10" x14ac:dyDescent="0.15">
      <c r="A23" s="29"/>
      <c r="B23" s="1" t="str">
        <f>'5'!A10</f>
        <v>西奈</v>
      </c>
      <c r="C23" s="1">
        <f>'5'!O13</f>
        <v>32</v>
      </c>
      <c r="D23" s="1">
        <f>'5'!Q12</f>
        <v>4</v>
      </c>
      <c r="E23" s="1">
        <f>'5'!S10</f>
        <v>16</v>
      </c>
      <c r="F23" s="1">
        <f t="shared" ref="F23:F25" si="13">(C23*$D$1)+(E23*$D$2)+(D23*$D$2)</f>
        <v>3220000</v>
      </c>
      <c r="G23" s="1">
        <f t="shared" ref="G23:G25" si="14">RANK(F23,$F$22:$F$25,0)</f>
        <v>1</v>
      </c>
      <c r="H23" s="1" t="str">
        <f t="shared" si="12"/>
        <v>西奈</v>
      </c>
      <c r="I23" s="1">
        <v>2</v>
      </c>
      <c r="J23" s="1" t="str">
        <f t="shared" ref="J23:J25" si="15">VLOOKUP(I23,$G$22:$H$25,2,FALSE)</f>
        <v>西奈B</v>
      </c>
    </row>
    <row r="24" spans="1:10" x14ac:dyDescent="0.15">
      <c r="A24" s="29"/>
      <c r="B24" s="1" t="str">
        <f>'5'!A17</f>
        <v>雷神軍</v>
      </c>
      <c r="C24" s="1">
        <f>'5'!O20</f>
        <v>10</v>
      </c>
      <c r="D24" s="1">
        <f>'5'!Q19</f>
        <v>-5</v>
      </c>
      <c r="E24" s="1">
        <f>'5'!S17</f>
        <v>-7</v>
      </c>
      <c r="F24" s="1">
        <f t="shared" si="13"/>
        <v>988000</v>
      </c>
      <c r="G24" s="1">
        <f t="shared" si="14"/>
        <v>4</v>
      </c>
      <c r="H24" s="1" t="str">
        <f t="shared" si="12"/>
        <v>雷神軍</v>
      </c>
      <c r="I24" s="1">
        <v>3</v>
      </c>
      <c r="J24" s="1" t="str">
        <f t="shared" si="15"/>
        <v>OCEANS</v>
      </c>
    </row>
    <row r="25" spans="1:10" x14ac:dyDescent="0.15">
      <c r="A25" s="29"/>
      <c r="B25" s="1" t="str">
        <f>'5'!A24</f>
        <v>西奈B</v>
      </c>
      <c r="C25" s="1">
        <f>'5'!O27</f>
        <v>27</v>
      </c>
      <c r="D25" s="1">
        <f>'5'!Q26</f>
        <v>2</v>
      </c>
      <c r="E25" s="1">
        <f>'5'!S24</f>
        <v>6</v>
      </c>
      <c r="F25" s="1">
        <f t="shared" si="13"/>
        <v>2708000</v>
      </c>
      <c r="G25" s="1">
        <f t="shared" si="14"/>
        <v>2</v>
      </c>
      <c r="H25" s="1" t="str">
        <f t="shared" si="12"/>
        <v>西奈B</v>
      </c>
      <c r="I25" s="1">
        <v>4</v>
      </c>
      <c r="J25" s="1" t="str">
        <f t="shared" si="15"/>
        <v>雷神軍</v>
      </c>
    </row>
    <row r="26" spans="1:10" x14ac:dyDescent="0.15">
      <c r="A26" s="29">
        <v>6</v>
      </c>
      <c r="B26" s="1" t="str">
        <f>'6'!A3</f>
        <v>すわらじラスク</v>
      </c>
      <c r="C26" s="1">
        <f>'6'!O6</f>
        <v>17</v>
      </c>
      <c r="D26" s="1">
        <f>'6'!Q5</f>
        <v>-2</v>
      </c>
      <c r="E26" s="1">
        <f>'6'!S3</f>
        <v>-10</v>
      </c>
      <c r="F26" s="1">
        <f>(C26*$D$1)+(E26*$D$2)+(D26*$D$2)</f>
        <v>1688000</v>
      </c>
      <c r="G26" s="1">
        <f>RANK(F26,$F$26:$F$29,0)</f>
        <v>4</v>
      </c>
      <c r="H26" s="1" t="str">
        <f t="shared" ref="H26:H29" si="16">B26</f>
        <v>すわらじラスク</v>
      </c>
      <c r="I26" s="1">
        <v>1</v>
      </c>
      <c r="J26" s="1" t="str">
        <f>VLOOKUP(I26,$G$26:$H$29,2,FALSE)</f>
        <v>ワンステップＡ</v>
      </c>
    </row>
    <row r="27" spans="1:10" x14ac:dyDescent="0.15">
      <c r="A27" s="29"/>
      <c r="B27" s="1" t="str">
        <f>'6'!A10</f>
        <v>ふくせいドリームシャトル</v>
      </c>
      <c r="C27" s="1">
        <f>'6'!O13</f>
        <v>19</v>
      </c>
      <c r="D27" s="1">
        <f>'6'!Q12</f>
        <v>-1</v>
      </c>
      <c r="E27" s="1">
        <f>'6'!S10</f>
        <v>-3</v>
      </c>
      <c r="F27" s="1">
        <f t="shared" ref="F27:F39" si="17">(C27*$D$1)+(E27*$D$2)+(D27*$D$2)</f>
        <v>1896000</v>
      </c>
      <c r="G27" s="1">
        <f t="shared" ref="G27:G29" si="18">RANK(F27,$F$26:$F$29,0)</f>
        <v>3</v>
      </c>
      <c r="H27" s="1" t="str">
        <f t="shared" si="16"/>
        <v>ふくせいドリームシャトル</v>
      </c>
      <c r="I27" s="1">
        <v>2</v>
      </c>
      <c r="J27" s="1" t="str">
        <f t="shared" ref="J27:J29" si="19">VLOOKUP(I27,$G$26:$H$29,2,FALSE)</f>
        <v>Alice</v>
      </c>
    </row>
    <row r="28" spans="1:10" x14ac:dyDescent="0.15">
      <c r="A28" s="29"/>
      <c r="B28" s="1" t="str">
        <f>'6'!A17</f>
        <v>ワンステップＡ</v>
      </c>
      <c r="C28" s="1">
        <f>'6'!O20</f>
        <v>32</v>
      </c>
      <c r="D28" s="1">
        <f>'6'!Q19</f>
        <v>4</v>
      </c>
      <c r="E28" s="1">
        <f>'6'!S17</f>
        <v>20</v>
      </c>
      <c r="F28" s="1">
        <f t="shared" si="17"/>
        <v>3224000</v>
      </c>
      <c r="G28" s="1">
        <f t="shared" si="18"/>
        <v>1</v>
      </c>
      <c r="H28" s="1" t="str">
        <f t="shared" si="16"/>
        <v>ワンステップＡ</v>
      </c>
      <c r="I28" s="1">
        <v>3</v>
      </c>
      <c r="J28" s="1" t="str">
        <f t="shared" si="19"/>
        <v>ふくせいドリームシャトル</v>
      </c>
    </row>
    <row r="29" spans="1:10" x14ac:dyDescent="0.15">
      <c r="A29" s="29"/>
      <c r="B29" s="1" t="str">
        <f>'6'!A24</f>
        <v>Alice</v>
      </c>
      <c r="C29" s="1">
        <f>'6'!O27</f>
        <v>20</v>
      </c>
      <c r="D29" s="1">
        <f>'6'!Q26</f>
        <v>-1</v>
      </c>
      <c r="E29" s="1">
        <f>'6'!S24</f>
        <v>-7</v>
      </c>
      <c r="F29" s="1">
        <f t="shared" si="17"/>
        <v>1992000</v>
      </c>
      <c r="G29" s="1">
        <f t="shared" si="18"/>
        <v>2</v>
      </c>
      <c r="H29" s="1" t="str">
        <f t="shared" si="16"/>
        <v>Alice</v>
      </c>
      <c r="I29" s="1">
        <v>4</v>
      </c>
      <c r="J29" s="1" t="str">
        <f t="shared" si="19"/>
        <v>すわらじラスク</v>
      </c>
    </row>
    <row r="30" spans="1:10" x14ac:dyDescent="0.15">
      <c r="A30" s="29">
        <v>7</v>
      </c>
      <c r="B30" s="15" t="str">
        <f>'7'!A3</f>
        <v>ＦＦＢＡ－Ａ</v>
      </c>
      <c r="C30" s="1">
        <f>'7'!W6</f>
        <v>10</v>
      </c>
      <c r="D30" s="1">
        <f>'7'!Y5</f>
        <v>-4</v>
      </c>
      <c r="E30" s="1">
        <f>'7'!AA3</f>
        <v>-6</v>
      </c>
      <c r="F30" s="1">
        <f t="shared" si="17"/>
        <v>990000</v>
      </c>
      <c r="G30" s="1">
        <f>RANK(F30,$F$30:$F$34,0)</f>
        <v>4</v>
      </c>
      <c r="H30" s="1" t="str">
        <f t="shared" ref="H30:H34" si="20">B30</f>
        <v>ＦＦＢＡ－Ａ</v>
      </c>
      <c r="I30" s="1">
        <v>1</v>
      </c>
      <c r="J30" s="1" t="str">
        <f>VLOOKUP(I30,$G$30:$H$34,2,FALSE)</f>
        <v>FB愛Ａ</v>
      </c>
    </row>
    <row r="31" spans="1:10" x14ac:dyDescent="0.15">
      <c r="A31" s="29"/>
      <c r="B31" s="1" t="str">
        <f>'7'!A10</f>
        <v>ミックスジュース</v>
      </c>
      <c r="C31" s="1">
        <f>'7'!W13</f>
        <v>7</v>
      </c>
      <c r="D31" s="1">
        <f>'7'!Y12</f>
        <v>-5</v>
      </c>
      <c r="E31" s="1">
        <f>'7'!AA10</f>
        <v>-25</v>
      </c>
      <c r="F31" s="1">
        <f t="shared" si="17"/>
        <v>670000</v>
      </c>
      <c r="G31" s="1">
        <f t="shared" ref="G31:G34" si="21">RANK(F31,$F$30:$F$34,0)</f>
        <v>5</v>
      </c>
      <c r="H31" s="1" t="str">
        <f t="shared" si="20"/>
        <v>ミックスジュース</v>
      </c>
      <c r="I31" s="1">
        <v>2</v>
      </c>
      <c r="J31" s="1" t="str">
        <f t="shared" ref="J31:J34" si="22">VLOOKUP(I31,$G$30:$H$34,2,FALSE)</f>
        <v>ＦＦＢＡ－Ｂ</v>
      </c>
    </row>
    <row r="32" spans="1:10" x14ac:dyDescent="0.15">
      <c r="A32" s="29"/>
      <c r="B32" s="1" t="str">
        <f>'7'!A17</f>
        <v>FB愛Ａ</v>
      </c>
      <c r="C32" s="1">
        <f>'7'!W20</f>
        <v>40</v>
      </c>
      <c r="D32" s="1">
        <f>'7'!Y19</f>
        <v>8</v>
      </c>
      <c r="E32" s="1">
        <f>'7'!AA17</f>
        <v>36</v>
      </c>
      <c r="F32" s="1">
        <f t="shared" si="17"/>
        <v>4044000</v>
      </c>
      <c r="G32" s="1">
        <f t="shared" si="21"/>
        <v>1</v>
      </c>
      <c r="H32" s="1" t="str">
        <f t="shared" si="20"/>
        <v>FB愛Ａ</v>
      </c>
      <c r="I32" s="1">
        <v>3</v>
      </c>
      <c r="J32" s="1" t="str">
        <f t="shared" si="22"/>
        <v>ワンステップＢ</v>
      </c>
    </row>
    <row r="33" spans="1:10" x14ac:dyDescent="0.15">
      <c r="A33" s="29"/>
      <c r="B33" s="1" t="str">
        <f>'7'!A24</f>
        <v>ＦＦＢＡ－Ｂ</v>
      </c>
      <c r="C33" s="1">
        <f>'7'!W27</f>
        <v>25</v>
      </c>
      <c r="D33" s="1">
        <f>'7'!Y26</f>
        <v>2</v>
      </c>
      <c r="E33" s="1">
        <f>'7'!AA24</f>
        <v>12</v>
      </c>
      <c r="F33" s="1">
        <f t="shared" si="17"/>
        <v>2514000</v>
      </c>
      <c r="G33" s="1">
        <f t="shared" si="21"/>
        <v>2</v>
      </c>
      <c r="H33" s="1" t="str">
        <f t="shared" si="20"/>
        <v>ＦＦＢＡ－Ｂ</v>
      </c>
      <c r="I33" s="1">
        <v>4</v>
      </c>
      <c r="J33" s="1" t="str">
        <f t="shared" si="22"/>
        <v>ＦＦＢＡ－Ａ</v>
      </c>
    </row>
    <row r="34" spans="1:10" x14ac:dyDescent="0.15">
      <c r="A34" s="29"/>
      <c r="B34" s="1" t="str">
        <f>'7'!A31</f>
        <v>ワンステップＢ</v>
      </c>
      <c r="C34" s="1">
        <f>'7'!W34</f>
        <v>17</v>
      </c>
      <c r="D34" s="1">
        <f>'7'!Y33</f>
        <v>-1</v>
      </c>
      <c r="E34" s="1">
        <f>'7'!AA31</f>
        <v>-17</v>
      </c>
      <c r="F34" s="1">
        <f t="shared" si="17"/>
        <v>1682000</v>
      </c>
      <c r="G34" s="1">
        <f t="shared" si="21"/>
        <v>3</v>
      </c>
      <c r="H34" s="1" t="str">
        <f t="shared" si="20"/>
        <v>ワンステップＢ</v>
      </c>
      <c r="I34" s="1">
        <v>5</v>
      </c>
      <c r="J34" s="1" t="str">
        <f t="shared" si="22"/>
        <v>ミックスジュース</v>
      </c>
    </row>
    <row r="35" spans="1:10" x14ac:dyDescent="0.15">
      <c r="A35" s="29">
        <v>8</v>
      </c>
      <c r="B35" s="15" t="str">
        <f>'8'!A3</f>
        <v>ブルースマイルA</v>
      </c>
      <c r="C35" s="1">
        <f>'8'!W6</f>
        <v>35</v>
      </c>
      <c r="D35" s="1">
        <f>'8'!Y5</f>
        <v>6</v>
      </c>
      <c r="E35" s="1">
        <f>'8'!AA3</f>
        <v>45</v>
      </c>
      <c r="F35" s="1">
        <f t="shared" si="17"/>
        <v>3551000</v>
      </c>
      <c r="G35" s="1">
        <f>RANK(F35,$F$35:$F$39,0)</f>
        <v>1</v>
      </c>
      <c r="H35" s="1" t="str">
        <f t="shared" ref="H35:H39" si="23">B35</f>
        <v>ブルースマイルA</v>
      </c>
      <c r="I35" s="1">
        <v>1</v>
      </c>
      <c r="J35" s="1" t="str">
        <f>VLOOKUP(I35,$G$35:$H$39,2,FALSE)</f>
        <v>ブルースマイルA</v>
      </c>
    </row>
    <row r="36" spans="1:10" x14ac:dyDescent="0.15">
      <c r="A36" s="29"/>
      <c r="B36" s="1" t="str">
        <f>'8'!A10</f>
        <v>ブルースマイルB</v>
      </c>
      <c r="C36" s="1">
        <f>'8'!W13</f>
        <v>15</v>
      </c>
      <c r="D36" s="1">
        <f>'8'!Y12</f>
        <v>-2</v>
      </c>
      <c r="E36" s="1">
        <f>'8'!AA4</f>
        <v>0</v>
      </c>
      <c r="F36" s="1">
        <f t="shared" si="17"/>
        <v>1498000</v>
      </c>
      <c r="G36" s="1">
        <f t="shared" ref="G36:G39" si="24">RANK(F36,$F$35:$F$39,0)</f>
        <v>4</v>
      </c>
      <c r="H36" s="1" t="str">
        <f t="shared" si="23"/>
        <v>ブルースマイルB</v>
      </c>
      <c r="I36" s="1">
        <v>2</v>
      </c>
      <c r="J36" s="1" t="str">
        <f t="shared" ref="J36:J39" si="25">VLOOKUP(I36,$G$35:$H$39,2,FALSE)</f>
        <v>すわらじＳ</v>
      </c>
    </row>
    <row r="37" spans="1:10" x14ac:dyDescent="0.15">
      <c r="A37" s="29"/>
      <c r="B37" s="1" t="str">
        <f>'8'!A17</f>
        <v>すわらじＳ</v>
      </c>
      <c r="C37" s="1">
        <f>'8'!W20</f>
        <v>27</v>
      </c>
      <c r="D37" s="1">
        <f>'8'!Y19</f>
        <v>3</v>
      </c>
      <c r="E37" s="1">
        <f>'8'!AA5</f>
        <v>0</v>
      </c>
      <c r="F37" s="1">
        <f t="shared" si="17"/>
        <v>2703000</v>
      </c>
      <c r="G37" s="1">
        <f t="shared" si="24"/>
        <v>2</v>
      </c>
      <c r="H37" s="1" t="str">
        <f t="shared" si="23"/>
        <v>すわらじＳ</v>
      </c>
      <c r="I37" s="1">
        <v>3</v>
      </c>
      <c r="J37" s="1" t="str">
        <f t="shared" si="25"/>
        <v>ＦＦＢＡ－Ｂ</v>
      </c>
    </row>
    <row r="38" spans="1:10" x14ac:dyDescent="0.15">
      <c r="A38" s="29"/>
      <c r="B38" s="1" t="str">
        <f>'7'!A24</f>
        <v>ＦＦＢＡ－Ｂ</v>
      </c>
      <c r="C38" s="1">
        <f>'8'!W27</f>
        <v>20</v>
      </c>
      <c r="D38" s="1">
        <f>'8'!Y26</f>
        <v>0</v>
      </c>
      <c r="E38" s="1">
        <f>'8'!AA6</f>
        <v>0</v>
      </c>
      <c r="F38" s="1">
        <f t="shared" si="17"/>
        <v>2000000</v>
      </c>
      <c r="G38" s="1">
        <f t="shared" si="24"/>
        <v>3</v>
      </c>
      <c r="H38" s="1" t="str">
        <f t="shared" si="23"/>
        <v>ＦＦＢＡ－Ｂ</v>
      </c>
      <c r="I38" s="1">
        <v>4</v>
      </c>
      <c r="J38" s="1" t="str">
        <f t="shared" si="25"/>
        <v>ブルースマイルB</v>
      </c>
    </row>
    <row r="39" spans="1:10" x14ac:dyDescent="0.15">
      <c r="A39" s="29"/>
      <c r="B39" s="1" t="str">
        <f>'8'!A31</f>
        <v>鮎夢</v>
      </c>
      <c r="C39" s="1">
        <f>'8'!W1034</f>
        <v>0</v>
      </c>
      <c r="D39" s="1">
        <f>'8'!Y33</f>
        <v>-7</v>
      </c>
      <c r="E39" s="1">
        <f>'8'!AA7</f>
        <v>0</v>
      </c>
      <c r="F39" s="1">
        <f t="shared" si="17"/>
        <v>-7000</v>
      </c>
      <c r="G39" s="1">
        <f t="shared" si="24"/>
        <v>5</v>
      </c>
      <c r="H39" s="1" t="str">
        <f t="shared" si="23"/>
        <v>鮎夢</v>
      </c>
      <c r="I39" s="1">
        <v>5</v>
      </c>
      <c r="J39" s="1" t="str">
        <f t="shared" si="25"/>
        <v>鮎夢</v>
      </c>
    </row>
    <row r="40" spans="1:10" x14ac:dyDescent="0.15">
      <c r="A40" s="7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15">
      <c r="A41" s="7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15">
      <c r="A42" s="7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15">
      <c r="A43" s="7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15">
      <c r="A44" s="7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15">
      <c r="A45" s="7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15">
      <c r="A46" s="7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15">
      <c r="A47" s="7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15">
      <c r="A48" s="7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15">
      <c r="A49" s="7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15">
      <c r="A50" s="7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15">
      <c r="A51" s="7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15">
      <c r="A52" s="7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15">
      <c r="A53" s="7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15">
      <c r="A54" s="7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15">
      <c r="A55" s="7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15">
      <c r="A56" s="7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15">
      <c r="A57" s="7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15">
      <c r="A58" s="70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15">
      <c r="A59" s="70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15">
      <c r="A60" s="70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15">
      <c r="A61" s="70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15">
      <c r="A62" s="70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15">
      <c r="A63" s="70"/>
      <c r="B63" s="9"/>
      <c r="C63" s="9"/>
      <c r="D63" s="9"/>
      <c r="E63" s="9"/>
      <c r="F63" s="9"/>
      <c r="G63" s="9"/>
      <c r="H63" s="9"/>
      <c r="I63" s="9"/>
      <c r="J63" s="9"/>
    </row>
  </sheetData>
  <mergeCells count="12">
    <mergeCell ref="A10:A13"/>
    <mergeCell ref="A58:A63"/>
    <mergeCell ref="A6:A9"/>
    <mergeCell ref="A40:A45"/>
    <mergeCell ref="A46:A51"/>
    <mergeCell ref="A52:A57"/>
    <mergeCell ref="A22:A25"/>
    <mergeCell ref="A26:A29"/>
    <mergeCell ref="A14:A17"/>
    <mergeCell ref="A18:A21"/>
    <mergeCell ref="A30:A34"/>
    <mergeCell ref="A35:A39"/>
  </mergeCells>
  <phoneticPr fontId="1"/>
  <pageMargins left="0.75" right="0.75" top="1" bottom="1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計算書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中村塗装店</dc:creator>
  <cp:lastModifiedBy>SSFBA</cp:lastModifiedBy>
  <cp:lastPrinted>2019-02-17T06:48:42Z</cp:lastPrinted>
  <dcterms:created xsi:type="dcterms:W3CDTF">2007-02-19T08:46:35Z</dcterms:created>
  <dcterms:modified xsi:type="dcterms:W3CDTF">2019-02-17T08:58:31Z</dcterms:modified>
</cp:coreProperties>
</file>